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PAJ-Transverse\1100-DIRECTIONS\DFJM\SETS\Maintenance sûreté\Nv Marché\Annexes\"/>
    </mc:Choice>
  </mc:AlternateContent>
  <bookViews>
    <workbookView xWindow="0" yWindow="0" windowWidth="20490" windowHeight="7020"/>
  </bookViews>
  <sheets>
    <sheet name="Table 1" sheetId="1" r:id="rId1"/>
    <sheet name="Table 2" sheetId="2" r:id="rId2"/>
    <sheet name="Table 3" sheetId="3" r:id="rId3"/>
    <sheet name="Synthèse mensuelle" sheetId="4" r:id="rId4"/>
  </sheets>
  <definedNames>
    <definedName name="_xlnm.Print_Area" localSheetId="3">'Synthèse mensuelle'!$A$1:$V$30</definedName>
    <definedName name="_xlnm.Print_Area" localSheetId="0">'Table 1'!$A$1:$G$19</definedName>
    <definedName name="_xlnm.Print_Area" localSheetId="1">'Table 2'!$A$1:$G$8</definedName>
    <definedName name="_xlnm.Print_Area" localSheetId="2">'Table 3'!$A$1:$G$34</definedName>
  </definedNames>
  <calcPr calcId="162913"/>
</workbook>
</file>

<file path=xl/calcChain.xml><?xml version="1.0" encoding="utf-8"?>
<calcChain xmlns="http://schemas.openxmlformats.org/spreadsheetml/2006/main">
  <c r="W20" i="4" l="1"/>
  <c r="W19" i="4"/>
  <c r="W18" i="4"/>
  <c r="W17" i="4"/>
  <c r="W22" i="4"/>
  <c r="V21" i="4" l="1"/>
  <c r="W21" i="4"/>
  <c r="W28" i="4" l="1"/>
  <c r="U24" i="4"/>
  <c r="V24" i="4"/>
  <c r="W24" i="4"/>
  <c r="V22" i="4"/>
  <c r="W27" i="4"/>
  <c r="V27" i="4"/>
  <c r="U27" i="4"/>
  <c r="W30" i="4"/>
  <c r="W29" i="4"/>
  <c r="W26" i="4"/>
  <c r="W25" i="4"/>
  <c r="V25" i="4"/>
  <c r="U25" i="4"/>
  <c r="S25" i="4"/>
  <c r="U21" i="4"/>
  <c r="V18" i="4"/>
  <c r="U18" i="4"/>
  <c r="U20" i="4"/>
  <c r="V20" i="4"/>
  <c r="W31" i="4" l="1"/>
  <c r="U23" i="4"/>
  <c r="V23" i="4"/>
  <c r="S23" i="4"/>
  <c r="V19" i="4"/>
  <c r="V17" i="4"/>
  <c r="U17" i="4"/>
  <c r="V28" i="4" l="1"/>
  <c r="V30" i="4"/>
  <c r="U30" i="4" l="1"/>
  <c r="S30" i="4"/>
  <c r="V29" i="4"/>
  <c r="U29" i="4"/>
  <c r="S29" i="4"/>
  <c r="U28" i="4"/>
  <c r="S28" i="4"/>
  <c r="V26" i="4"/>
  <c r="U26" i="4"/>
  <c r="S26" i="4"/>
  <c r="U19" i="4"/>
  <c r="S19" i="4"/>
  <c r="S17" i="4"/>
  <c r="S24" i="4"/>
  <c r="U22" i="4"/>
  <c r="S22" i="4"/>
  <c r="K12" i="4"/>
  <c r="K10" i="4"/>
  <c r="B9" i="4"/>
  <c r="B11" i="4" l="1"/>
  <c r="E10" i="4" s="1"/>
</calcChain>
</file>

<file path=xl/comments1.xml><?xml version="1.0" encoding="utf-8"?>
<comments xmlns="http://schemas.openxmlformats.org/spreadsheetml/2006/main">
  <authors>
    <author>Julien GAUTIER</author>
  </authors>
  <commentList>
    <comment ref="R26" authorId="0" shapeId="0">
      <text>
        <r>
          <rPr>
            <b/>
            <sz val="9"/>
            <color rgb="FF000000"/>
            <rFont val="Tahoma"/>
            <family val="2"/>
          </rPr>
          <t>Nombre de constats</t>
        </r>
      </text>
    </comment>
    <comment ref="R29" authorId="0" shapeId="0">
      <text>
        <r>
          <rPr>
            <b/>
            <sz val="9"/>
            <color rgb="FF000000"/>
            <rFont val="Tahoma"/>
            <family val="2"/>
          </rPr>
          <t>Nombre de jours ouvrés de retard</t>
        </r>
      </text>
    </comment>
    <comment ref="R30" authorId="0" shapeId="0">
      <text>
        <r>
          <rPr>
            <b/>
            <sz val="9"/>
            <color rgb="FF000000"/>
            <rFont val="Tahoma"/>
            <family val="2"/>
          </rPr>
          <t>Nombre de fichiers d'exploitation non tenus à jour</t>
        </r>
      </text>
    </comment>
  </commentList>
</comments>
</file>

<file path=xl/sharedStrings.xml><?xml version="1.0" encoding="utf-8"?>
<sst xmlns="http://schemas.openxmlformats.org/spreadsheetml/2006/main" count="482" uniqueCount="305">
  <si>
    <r>
      <rPr>
        <b/>
        <sz val="7.5"/>
        <color rgb="FFFFFFFF"/>
        <rFont val="Carlito"/>
        <family val="2"/>
      </rPr>
      <t>N°</t>
    </r>
  </si>
  <si>
    <r>
      <rPr>
        <b/>
        <sz val="7.5"/>
        <color rgb="FFFFFFFF"/>
        <rFont val="Carlito"/>
        <family val="2"/>
      </rPr>
      <t>Indicateur de performance clé</t>
    </r>
  </si>
  <si>
    <r>
      <rPr>
        <b/>
        <sz val="7.5"/>
        <color rgb="FFFFFFFF"/>
        <rFont val="Carlito"/>
        <family val="2"/>
      </rPr>
      <t>Objectif</t>
    </r>
  </si>
  <si>
    <r>
      <rPr>
        <b/>
        <sz val="7.5"/>
        <color rgb="FFFFFFFF"/>
        <rFont val="Carlito"/>
        <family val="2"/>
      </rPr>
      <t>Moyen de contrôle</t>
    </r>
  </si>
  <si>
    <r>
      <rPr>
        <b/>
        <sz val="7.5"/>
        <color rgb="FFFFFFFF"/>
        <rFont val="Carlito"/>
        <family val="2"/>
      </rPr>
      <t>Périodicité de calcul de l'indicateur</t>
    </r>
  </si>
  <si>
    <r>
      <rPr>
        <b/>
        <sz val="7.5"/>
        <color rgb="FFFFFFFF"/>
        <rFont val="Carlito"/>
        <family val="2"/>
      </rPr>
      <t xml:space="preserve">Pénalité applicable
</t>
    </r>
    <r>
      <rPr>
        <i/>
        <sz val="7.5"/>
        <color rgb="FFFFFFFF"/>
        <rFont val="Trebuchet MS"/>
        <family val="2"/>
      </rPr>
      <t xml:space="preserve">P0* = 100 €HT : pénalité de base définie </t>
    </r>
    <r>
      <rPr>
        <i/>
        <sz val="7.5"/>
        <color rgb="FFFFFFFF"/>
        <rFont val="Carlito"/>
        <family val="2"/>
      </rPr>
      <t>au marché pour non respect des exigences et objectifs de résultat</t>
    </r>
  </si>
  <si>
    <r>
      <rPr>
        <sz val="5.5"/>
        <rFont val="Carlito"/>
        <family val="2"/>
      </rPr>
      <t>GMAO</t>
    </r>
  </si>
  <si>
    <r>
      <rPr>
        <b/>
        <sz val="7"/>
        <color rgb="FFFFFFFF"/>
        <rFont val="Carlito"/>
        <family val="2"/>
      </rPr>
      <t>N°</t>
    </r>
  </si>
  <si>
    <r>
      <rPr>
        <b/>
        <sz val="7"/>
        <color rgb="FFFFFFFF"/>
        <rFont val="Carlito"/>
        <family val="2"/>
      </rPr>
      <t>Objet</t>
    </r>
  </si>
  <si>
    <r>
      <rPr>
        <b/>
        <sz val="7"/>
        <color rgb="FFFFFFFF"/>
        <rFont val="Carlito"/>
        <family val="2"/>
      </rPr>
      <t>Description défaillance</t>
    </r>
  </si>
  <si>
    <r>
      <rPr>
        <b/>
        <sz val="7"/>
        <color rgb="FFFFFFFF"/>
        <rFont val="Carlito"/>
        <family val="2"/>
      </rPr>
      <t>Seuil de déclenchement</t>
    </r>
  </si>
  <si>
    <r>
      <rPr>
        <b/>
        <sz val="7"/>
        <color rgb="FFFFFFFF"/>
        <rFont val="Carlito"/>
        <family val="2"/>
      </rPr>
      <t>Pénalité</t>
    </r>
  </si>
  <si>
    <t>Critère de performance</t>
  </si>
  <si>
    <t>Criticité</t>
  </si>
  <si>
    <t>Délais de prise en compte</t>
  </si>
  <si>
    <t>Délais d'intervention</t>
  </si>
  <si>
    <t xml:space="preserve">GMAO </t>
  </si>
  <si>
    <t xml:space="preserve">Qualité </t>
  </si>
  <si>
    <t>GMAO</t>
  </si>
  <si>
    <t>Critère de Performance</t>
  </si>
  <si>
    <t>KPI-A-01</t>
  </si>
  <si>
    <t>Efficacité</t>
  </si>
  <si>
    <t>KPI - SUIVI SPECIFIQUE DU MOIS ECOULE</t>
  </si>
  <si>
    <t xml:space="preserve">Préventif Réalisé / Préventif Programmé (en nbre d'OT) ≥ 90%
Préventif réalisé : nombre d'OT clôturés sur le mois écoulé
Préventif programmé : nombre d'OT programmés sur le mois écoulé + nombre d'OT réalisés en retard sur le mois écoulé + nombre d'OT réalisés en avance sur le mois écoulé
</t>
  </si>
  <si>
    <t xml:space="preserve">Maitrise de la fiabilité et des défauts récurrents </t>
  </si>
  <si>
    <t xml:space="preserve">Fourniture d’un rapport de diagnostic et d’analyse des causes sous 7 jours </t>
  </si>
  <si>
    <t>Constat</t>
  </si>
  <si>
    <t>Respect des délais de résolution des non-conformités signalées par un bureau de contrôle ou transmission des propositions tarifaires pour les non-conformités signalées mais non dues dans le cadre des prestations récurrentes</t>
  </si>
  <si>
    <t xml:space="preserve">Respect des délais définis dans le cahier des charges
Nombre de non-conformités non levées dans les délais +
Nombre de propositions tarifaires non remises dans les délais
</t>
  </si>
  <si>
    <t>GMAO/ Constat</t>
  </si>
  <si>
    <t xml:space="preserve">P0 x Nb Non-conformités non levées dans les délais 
 P0 x Nb propositions tarifaires non remises dans les délais
</t>
  </si>
  <si>
    <t>Régularité</t>
  </si>
  <si>
    <t>P0*2 par BT mal renseigné</t>
  </si>
  <si>
    <t>≤  2j après la fin de l’intervention</t>
  </si>
  <si>
    <t>Présence des moyens minimaux</t>
  </si>
  <si>
    <t>100%  durant 100% de l’horaire journalier</t>
  </si>
  <si>
    <t xml:space="preserve">Constat </t>
  </si>
  <si>
    <t>Absence de réponse astreinte</t>
  </si>
  <si>
    <t>30mn après le premier appel téléphonique</t>
  </si>
  <si>
    <t xml:space="preserve">Délai d’intervention en astreinte </t>
  </si>
  <si>
    <t>2h après le 1er appel téléphonique</t>
  </si>
  <si>
    <t>Etat du stock et valorisation entrée / sortie</t>
  </si>
  <si>
    <t>Stratégie de maintenance</t>
  </si>
  <si>
    <t xml:space="preserve">Fourniture puis actualisation de la Note stratégie </t>
  </si>
  <si>
    <t>Avant la date anniversaire de début de la phase 2.</t>
  </si>
  <si>
    <t>Jour calendaire de retard</t>
  </si>
  <si>
    <t>100 €HT</t>
  </si>
  <si>
    <t>Pénalité minimale</t>
  </si>
  <si>
    <t>150€HT</t>
  </si>
  <si>
    <t>Liste Stock de maintenance</t>
  </si>
  <si>
    <t xml:space="preserve">Avant la date anniversaire de début de la phase 2. </t>
  </si>
  <si>
    <t>Constat jour calendaire de retard</t>
  </si>
  <si>
    <t>150 €HT</t>
  </si>
  <si>
    <t>Maintenance</t>
  </si>
  <si>
    <t>Confort visiteurs/prescripteurs</t>
  </si>
  <si>
    <t xml:space="preserve">Zéro défauts au titre des nuisances </t>
  </si>
  <si>
    <t>1 Constat</t>
  </si>
  <si>
    <t>50 €HT</t>
  </si>
  <si>
    <t>Assistance à l'exploitation</t>
  </si>
  <si>
    <t>Assistance opérationnelle sur site</t>
  </si>
  <si>
    <t>≤ 30mn après appel Vigie</t>
  </si>
  <si>
    <t>Constat par heure de retard</t>
  </si>
  <si>
    <t>Formation</t>
  </si>
  <si>
    <t>≤ 1 mois après demande</t>
  </si>
  <si>
    <t>Constat par semaine de retard</t>
  </si>
  <si>
    <t xml:space="preserve">P1 </t>
  </si>
  <si>
    <t xml:space="preserve">P2 </t>
  </si>
  <si>
    <t>Assistance aux Commissions de sécurité</t>
  </si>
  <si>
    <t>0 absence</t>
  </si>
  <si>
    <t>Constat par absence</t>
  </si>
  <si>
    <t>200 €HT</t>
  </si>
  <si>
    <t>Expertises et conseil</t>
  </si>
  <si>
    <t>Remise d’un avis sur un projet</t>
  </si>
  <si>
    <t>≤ 15j après communication projet</t>
  </si>
  <si>
    <t>Constat par jour de retard</t>
  </si>
  <si>
    <t>Participation aux OPR</t>
  </si>
  <si>
    <t>0 Absence</t>
  </si>
  <si>
    <t>Travaux</t>
  </si>
  <si>
    <t>Respect du délai de réalisation des devis</t>
  </si>
  <si>
    <t>Mise à jour de la base de données technique</t>
  </si>
  <si>
    <t>Réalisation de la mise à jour des bases de données informatiques, documentaires ou graphiques</t>
  </si>
  <si>
    <t>≤ 10 jours à partir de l’évènement générateur ou de la demande de l’EPML</t>
  </si>
  <si>
    <t>Janvier</t>
  </si>
  <si>
    <t>TABLEAU DE BORD MENSUEL</t>
  </si>
  <si>
    <t>Historique</t>
  </si>
  <si>
    <t xml:space="preserve">Observations </t>
  </si>
  <si>
    <t>Echelle des smileys</t>
  </si>
  <si>
    <t>N°</t>
  </si>
  <si>
    <t>Critère de qualité de service</t>
  </si>
  <si>
    <t>Indicateur</t>
  </si>
  <si>
    <t>Objectif</t>
  </si>
  <si>
    <t>Moyen de contrôle</t>
  </si>
  <si>
    <t>Evaluation</t>
  </si>
  <si>
    <t>Coeff</t>
  </si>
  <si>
    <t>Notes
Pondérées</t>
  </si>
  <si>
    <t>GMAO/VIGIE</t>
  </si>
  <si>
    <t>Respect de l'organisation contractuelle</t>
  </si>
  <si>
    <t>Constat EPML</t>
  </si>
  <si>
    <t>80/100</t>
  </si>
  <si>
    <t>CQ EPML</t>
  </si>
  <si>
    <t>Rapport complet du mois M remis dans les 8 premiers jours ouvrés du mois M+1</t>
  </si>
  <si>
    <t>0 jour ouvré de retard</t>
  </si>
  <si>
    <t>Rapport Mensuel</t>
  </si>
  <si>
    <t>Fichiers d'exploitation à jour et disponibles dans la GED</t>
  </si>
  <si>
    <t>Marché</t>
  </si>
  <si>
    <t>KPI-M-01</t>
  </si>
  <si>
    <t>KPI-M-02</t>
  </si>
  <si>
    <t>Conformité des prestations - Maintenance préventive courante</t>
  </si>
  <si>
    <t>KPI-M-03</t>
  </si>
  <si>
    <t>KPI-M-07</t>
  </si>
  <si>
    <t>Respect des engagements</t>
  </si>
  <si>
    <t>KPI-M-08</t>
  </si>
  <si>
    <t>Qualité des prestations</t>
  </si>
  <si>
    <t>Reporting</t>
  </si>
  <si>
    <t>KPI-M-10</t>
  </si>
  <si>
    <t>KPI-M-04</t>
  </si>
  <si>
    <t>KPI-M-05</t>
  </si>
  <si>
    <t>KPI-M-06</t>
  </si>
  <si>
    <t>KPI-M-11</t>
  </si>
  <si>
    <t>Délais de réparation définitive C1</t>
  </si>
  <si>
    <t>Délais de réparation définitive C2</t>
  </si>
  <si>
    <t>P0 x 4 x  Ecart en heures</t>
  </si>
  <si>
    <t>P0  x  Ecart en heures</t>
  </si>
  <si>
    <t>KPI-M-12</t>
  </si>
  <si>
    <t>Rapport d'intervention demandé par l'EPML</t>
  </si>
  <si>
    <t xml:space="preserve">Complétude, Exactitude et sincérité des saisies  </t>
  </si>
  <si>
    <t>KPI-A-05</t>
  </si>
  <si>
    <t>KPI-A-02</t>
  </si>
  <si>
    <t>KPI-M-13</t>
  </si>
  <si>
    <t>KPI-M-14</t>
  </si>
  <si>
    <t>Contrôles qualité réalisés contradictoirement avec les Pilotes EPML</t>
  </si>
  <si>
    <t>Respect du délai de remise du Rapport Mensuel d’Activité</t>
  </si>
  <si>
    <t>Tenue à jour des documents d'exploitation définis dans le marché</t>
  </si>
  <si>
    <t>Constat selon fiche de contrôle</t>
  </si>
  <si>
    <t>Moyenne de la note qualité obtenue suite au contrôle qualité réalisé contradictoirement avec EPML &lt; 80</t>
  </si>
  <si>
    <t>Rapport complet du mois M remis dans les 8 premiers jours ouvrés du mois M+1. 0 jour ouvré de retard</t>
  </si>
  <si>
    <t>GMAO et Constat</t>
  </si>
  <si>
    <t>100 € x Nb Non-conformités non levées dans les délais + 100 € x Nb propositions tarifaires non remises dans les délais</t>
  </si>
  <si>
    <t>Respect des délais définis dans le cahier des charges: Nombre de non-conformités non levées dans les délais + Nombre de propositions tarifaires non remises dans les délais</t>
  </si>
  <si>
    <t>Délais unitaire de réparation définitive C2</t>
  </si>
  <si>
    <t>Délais unitaire de réparation définitive C1</t>
  </si>
  <si>
    <t>Selon indication du bon de commande</t>
  </si>
  <si>
    <t>Présence aux réunions programmées</t>
  </si>
  <si>
    <t>Absense à une réunion</t>
  </si>
  <si>
    <t>Par personne et par absence</t>
  </si>
  <si>
    <t>1 absence / an</t>
  </si>
  <si>
    <t>Permis feu</t>
  </si>
  <si>
    <t>Non respect de la procédure de permis feu ou poussières</t>
  </si>
  <si>
    <t>1500 €HT</t>
  </si>
  <si>
    <t>Par constat des pompiers</t>
  </si>
  <si>
    <t>Nettoyage des locaux techniques</t>
  </si>
  <si>
    <t>Constat et mise en demeure de réalisation sous huit jours</t>
  </si>
  <si>
    <t xml:space="preserve">250 €HT </t>
  </si>
  <si>
    <t>Constat du dépassement du délais de mise en demeure en jour de retard</t>
  </si>
  <si>
    <t>Respect du délai de report de réalisation des maintenances préventives critiques</t>
  </si>
  <si>
    <t>Prestations de maintenance 
Indicateurs de Performance (KPI)</t>
  </si>
  <si>
    <t>KPI-M-09</t>
  </si>
  <si>
    <t>Respect du planning de maintenance préventive du mois écoulé pour les C1</t>
  </si>
  <si>
    <t>Respect du planning de maintenance préventive courante du mois écoulé pour les C2</t>
  </si>
  <si>
    <t>KPI - SUIVI SPECIFIQUE DE L'ANNEE ECOULEE</t>
  </si>
  <si>
    <t>Annuelle</t>
  </si>
  <si>
    <t>Respect du planning de maintenance préventive courante de l'année écoulée pour les C2</t>
  </si>
  <si>
    <t>Respect du planning de maintenance préventive de l'année écoulée pour les C1</t>
  </si>
  <si>
    <r>
      <rPr>
        <b/>
        <sz val="5.5"/>
        <rFont val="Carlito"/>
        <family val="2"/>
      </rPr>
      <t>GMAO</t>
    </r>
  </si>
  <si>
    <r>
      <rPr>
        <b/>
        <sz val="5.5"/>
        <color rgb="FF000000"/>
        <rFont val="Arial"/>
        <family val="2"/>
      </rPr>
      <t>Préventif Réalisé / Préventif Programmé (en nbre d'OT) ≥ 80%
Préventif réalisé : nombre d'OT clôturés sur le mois écoulé
Préventif programmé : nombre d'OT programmés sur le mois écoulé + nombre d'OT réalisés en retard sur le mois écoulé + nombre d'OT réalisés en avance sur le mois écoulé</t>
    </r>
    <r>
      <rPr>
        <b/>
        <sz val="10"/>
        <color rgb="FF000000"/>
        <rFont val="Times New Roman"/>
        <family val="1"/>
      </rPr>
      <t xml:space="preserve">
</t>
    </r>
  </si>
  <si>
    <t>P0/2 par minute de retard</t>
  </si>
  <si>
    <t>P0 par minute de retard</t>
  </si>
  <si>
    <t>Report des maintenances critiques &lt; 1 mois</t>
  </si>
  <si>
    <t>Mensuel</t>
  </si>
  <si>
    <t>P0 x 3 par récurrence</t>
  </si>
  <si>
    <t>P0  x  3 par Bon préventif</t>
  </si>
  <si>
    <t>P0 par jour de retard</t>
  </si>
  <si>
    <t>Mensuel sur le mois précédent</t>
  </si>
  <si>
    <t xml:space="preserve">Préventif Réalisé / Préventif Programmé (en nbre d'OT) ≥ 90%
Préventif réalisé : nombre d'OT clôturés sur l'année écoulée
Préventif programmé : nombre d'OT programmés sur l'année écoulée + nombre d'OT réalisés en retard sur l'année écoulée + nombre d'OT réalisés en avance sur l'année écoulée
</t>
  </si>
  <si>
    <t>P0 x 5 par constat</t>
  </si>
  <si>
    <t>P0 par minute au-delà de 30mn de retard</t>
  </si>
  <si>
    <t>5* P0 par constat</t>
  </si>
  <si>
    <t>5*P0 par constat</t>
  </si>
  <si>
    <t>10*P0 par constat</t>
  </si>
  <si>
    <t>P0 par constat</t>
  </si>
  <si>
    <t xml:space="preserve">Tout autre défaillance </t>
  </si>
  <si>
    <t>Qualité</t>
  </si>
  <si>
    <t>P0/2 par jour de retard et par demande</t>
  </si>
  <si>
    <t>P0 /2 par jour de retard et par demande</t>
  </si>
  <si>
    <t>P3</t>
  </si>
  <si>
    <t>P4</t>
  </si>
  <si>
    <t>P5</t>
  </si>
  <si>
    <t>AUTRES PENALITES</t>
  </si>
  <si>
    <t>Récurrence sur équipements critiques et non critiques</t>
  </si>
  <si>
    <r>
      <rPr>
        <b/>
        <sz val="7.5"/>
        <color rgb="FFFFFFFF"/>
        <rFont val="Carlito"/>
        <family val="2"/>
      </rPr>
      <t xml:space="preserve">Pénalité applicable
</t>
    </r>
    <r>
      <rPr>
        <i/>
        <sz val="7.5"/>
        <color rgb="FFFFFFFF"/>
        <rFont val="Trebuchet MS"/>
        <family val="2"/>
      </rPr>
      <t xml:space="preserve">P0* = 100 € : pénalité de base définie </t>
    </r>
    <r>
      <rPr>
        <i/>
        <sz val="7.5"/>
        <color rgb="FFFFFFFF"/>
        <rFont val="Carlito"/>
        <family val="2"/>
      </rPr>
      <t>au marché pour non respect des exigences et objectifs de résultat</t>
    </r>
  </si>
  <si>
    <t>Assistance aux départements</t>
  </si>
  <si>
    <t xml:space="preserve">Carence du titulaire dans le nettoyage des locaux techniques </t>
  </si>
  <si>
    <t>≤ 8 défauts de même nature par mois par type actif</t>
  </si>
  <si>
    <t>Mains courantes aux PC remplies à chaque ronde</t>
  </si>
  <si>
    <t>2*P0 par constat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</si>
  <si>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</si>
  <si>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</si>
  <si>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</si>
  <si>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</si>
  <si>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</si>
  <si>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</si>
  <si>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</si>
  <si>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</si>
  <si>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</si>
  <si>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</si>
  <si>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</si>
  <si>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</si>
  <si>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</si>
  <si>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</si>
  <si>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</si>
  <si>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</si>
  <si>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</si>
  <si>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</si>
  <si>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</si>
  <si>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Perte de badge</t>
  </si>
  <si>
    <t>Non remise de badge après départ d'un collaborateur</t>
  </si>
  <si>
    <t>Constat et par badge</t>
  </si>
  <si>
    <t>P0 par badge</t>
  </si>
  <si>
    <t>Perte de clefs</t>
  </si>
  <si>
    <t>Constat et par clefs</t>
  </si>
  <si>
    <t>P0 par clefs</t>
  </si>
  <si>
    <t>Listing des effectifs à jour</t>
  </si>
  <si>
    <t>Respect des règles de circulation</t>
  </si>
  <si>
    <t>Dès le 2ème constat</t>
  </si>
  <si>
    <t xml:space="preserve">par Constat </t>
  </si>
  <si>
    <t>Dés le 2ème constat</t>
  </si>
  <si>
    <t>P25</t>
  </si>
  <si>
    <t>P26</t>
  </si>
  <si>
    <t>P27</t>
  </si>
  <si>
    <t>P28</t>
  </si>
  <si>
    <t>P29</t>
  </si>
  <si>
    <t xml:space="preserve">Respect règlement intérieur </t>
  </si>
  <si>
    <t>Par constat</t>
  </si>
  <si>
    <t>10* P0</t>
  </si>
  <si>
    <t>Dès le premier constat</t>
  </si>
  <si>
    <t>P30</t>
  </si>
  <si>
    <t>Constat par absence ou retard</t>
  </si>
  <si>
    <t>≤ 15mn ou absence</t>
  </si>
  <si>
    <t xml:space="preserve">Moyenne mensuelle C1 à C3 ≤ 10 mn </t>
  </si>
  <si>
    <t xml:space="preserve">Moyenne mensuelle C1 ≤ 48 heures calendaires
</t>
  </si>
  <si>
    <t xml:space="preserve">C1 ≤ 20 min en présence sur site calendaires
    C1  ≤ 2 heures (1) en astreinte
C2 ≤ 2 heures (1)
C2 ≤ 2 heures (1) en astreinte
C3 ≤ 4 heures (2)
</t>
  </si>
  <si>
    <t>C1 ≤  96 heures (1) calendaires par intervention</t>
  </si>
  <si>
    <r>
      <rPr>
        <b/>
        <sz val="5.5"/>
        <color rgb="FF000000"/>
        <rFont val="Arial"/>
        <family val="2"/>
      </rPr>
      <t xml:space="preserve">
Moyenne mensuelle C2  ≤ 120 heures (1)</t>
    </r>
    <r>
      <rPr>
        <b/>
        <sz val="10"/>
        <color rgb="FF000000"/>
        <rFont val="Times New Roman"/>
        <family val="1"/>
      </rPr>
      <t xml:space="preserve">
</t>
    </r>
  </si>
  <si>
    <r>
      <rPr>
        <b/>
        <sz val="5.5"/>
        <color rgb="FF000000"/>
        <rFont val="Arial"/>
        <family val="2"/>
      </rPr>
      <t xml:space="preserve">
C2  ≤ 168 heures (1) par intervention</t>
    </r>
    <r>
      <rPr>
        <b/>
        <sz val="10"/>
        <color rgb="FF000000"/>
        <rFont val="Times New Roman"/>
        <family val="1"/>
      </rPr>
      <t xml:space="preserve">
</t>
    </r>
  </si>
  <si>
    <r>
      <rPr>
        <b/>
        <sz val="5.5"/>
        <color rgb="FF000000"/>
        <rFont val="Arial"/>
        <family val="2"/>
      </rPr>
      <t xml:space="preserve">
Moyenne mensuelle C3  ≤ 100 heures (2)</t>
    </r>
    <r>
      <rPr>
        <b/>
        <sz val="10"/>
        <color rgb="FF000000"/>
        <rFont val="Times New Roman"/>
        <family val="1"/>
      </rPr>
      <t xml:space="preserve">
</t>
    </r>
  </si>
  <si>
    <t>BT avec des données fausses ou non renseigné</t>
  </si>
  <si>
    <t>P0 x  Ecart en heures</t>
  </si>
  <si>
    <t>P0/2  x  Ecart en heures</t>
  </si>
  <si>
    <t>P0/2 x  Ecart en heures</t>
  </si>
  <si>
    <r>
      <rPr>
        <b/>
        <sz val="5.5"/>
        <color rgb="FF000000"/>
        <rFont val="Arial"/>
        <family val="2"/>
      </rPr>
      <t xml:space="preserve">
C3  ≤ 150 heures (2) par intervention</t>
    </r>
    <r>
      <rPr>
        <b/>
        <sz val="10"/>
        <color rgb="FF000000"/>
        <rFont val="Times New Roman"/>
        <family val="1"/>
      </rPr>
      <t xml:space="preserve">
</t>
    </r>
  </si>
  <si>
    <t>P0  x  5 par Bon préventif ayant dépassé le délai de report</t>
  </si>
  <si>
    <t xml:space="preserve">Préventif Réalisé / Préventif Programmé (en nbre d'OT) ≥ 95%
Préventif réalisé : nombre d'OT clôturés sur l'année écoulée
Préventif programmé : nombre d'OT programmés sur l'année écoulée + nombre d'OT réalisés en retard sur l'année écoulée + nombre d'OT réalisés en avance sur l'année écoulée
</t>
  </si>
  <si>
    <r>
      <rPr>
        <b/>
        <sz val="5.5"/>
        <rFont val="Carlito"/>
        <family val="2"/>
      </rPr>
      <t xml:space="preserve">Si le ratio annuel est inférieur à 95% : </t>
    </r>
    <r>
      <rPr>
        <b/>
        <sz val="5.5"/>
        <rFont val="Arial"/>
        <family val="2"/>
      </rPr>
      <t>P0*x10 si ≥ 80%   ;   P0*x20 si ≥ 70% P0*x50 si ≥ 50%   ;   P0*x80 si &lt; 50%</t>
    </r>
  </si>
  <si>
    <r>
      <rPr>
        <b/>
        <sz val="5.5"/>
        <rFont val="Carlito"/>
        <family val="2"/>
      </rPr>
      <t xml:space="preserve">Si le ratio annuel est inférieur à 90% : 
</t>
    </r>
    <r>
      <rPr>
        <b/>
        <sz val="5.5"/>
        <rFont val="Arial"/>
        <family val="2"/>
      </rPr>
      <t>P0*x10 si ≥ 70%     P0*x20 si ≥ 60%   P0*x30 si ≥  50%   P0*x 40 si &lt; 50%</t>
    </r>
  </si>
  <si>
    <t xml:space="preserve">Moyenne annuelle C1 ≤ 48 heures  (1)
</t>
  </si>
  <si>
    <r>
      <rPr>
        <sz val="5.5"/>
        <color rgb="FF000000"/>
        <rFont val="Arial"/>
        <family val="2"/>
      </rPr>
      <t xml:space="preserve">
Moyenne annuelle C2  ≤ 120 heures (2)</t>
    </r>
    <r>
      <rPr>
        <sz val="10"/>
        <color rgb="FF000000"/>
        <rFont val="Times New Roman"/>
        <family val="1"/>
      </rPr>
      <t xml:space="preserve">
</t>
    </r>
  </si>
  <si>
    <t>Non remplie ou incomplète</t>
  </si>
  <si>
    <t>Délais de réparation définitive C3</t>
  </si>
  <si>
    <t>Délais unitaire de réparation définitive C3</t>
  </si>
  <si>
    <t>KPI-A-03</t>
  </si>
  <si>
    <t>KPI-A-04</t>
  </si>
  <si>
    <t>Respect des délais de levées de réserves réglementaires</t>
  </si>
  <si>
    <t>P31</t>
  </si>
  <si>
    <t xml:space="preserve">Respect des délais du CCTP
Nombre de non-conformités non levées dans les délais 
+ Nombre de propositions tarifaires non remises dans les délais
</t>
  </si>
  <si>
    <t xml:space="preserve">P0 x Nb Non-conformités non levées dans les délais 
+ P0 x Nb propositions tarifaires non remises dans les délais
</t>
  </si>
  <si>
    <t>Dés le premier écart</t>
  </si>
  <si>
    <t>P0/5 par minute de retard et par type</t>
  </si>
  <si>
    <t>Mise à jour mensuelle effectuée dans le Rapport Mensuel d'Activité</t>
  </si>
  <si>
    <t>Préventif Réalisé / Préventif Programmé (en nbre d'OT) ≥ 90%
Préventif réalisé : nombre d'OT clôturés sur le mois écoulé
Préventif programmé : nombre d'OT programmés sur le mois écoulé + nombre d'OT réalisés en retard sur le mois écoulé + nombre d'OT réalisés en avance sur le mois écoulé</t>
  </si>
  <si>
    <t>Respect des délais de remise en état définitive Criticité C1 sur le mois écoulé</t>
  </si>
  <si>
    <t>Respect de l'organisation contractuelle et des moyens minimaux
Cf. organisation opérationnelle du Prestataire mise à jour mensuellement dans le rapport d'activité</t>
  </si>
  <si>
    <t>Moyenne de la note qualité obtenue suite au contrôle qualité réalisé contradictoirement avec EPML (voir fiche de contrôle mensuel annexe 16-1)</t>
  </si>
  <si>
    <t>Tous les fichiers de suivi à jour et accessibles sur la GED = 0</t>
  </si>
  <si>
    <t>Indicateurs mensuels</t>
  </si>
  <si>
    <t>Respect du planning de maintenance préventive du mois écoulé pour les C2</t>
  </si>
  <si>
    <t>Respect des délais de remise en état définitive Criticité C2 sur le mois écoulé</t>
  </si>
  <si>
    <t>Préventif Réalisé / Préventif Programmé (en nbre d'OT) ≥ 80%
Préventif réalisé : nombre d'OT clôturés sur le mois écoulé
Préventif programmé : nombre d'OT programmés sur le mois écoulé + nombre d'OT réalisés en retard sur le mois écoulé + nombre d'OT réalisés en avance sur le mois écoulé</t>
  </si>
  <si>
    <t>Respect du délai de report de réalisation des maintenances préventives courantes</t>
  </si>
  <si>
    <r>
      <t>≤</t>
    </r>
    <r>
      <rPr>
        <sz val="9.35"/>
        <rFont val="Calibri"/>
        <family val="2"/>
      </rPr>
      <t xml:space="preserve"> 48 heures</t>
    </r>
  </si>
  <si>
    <r>
      <t>≤</t>
    </r>
    <r>
      <rPr>
        <sz val="9.35"/>
        <rFont val="Calibri"/>
        <family val="2"/>
      </rPr>
      <t xml:space="preserve"> 120 heures</t>
    </r>
  </si>
  <si>
    <t>Conformité des prestation - Réactivité</t>
  </si>
  <si>
    <t>Report des maintenances courantes &lt; 2 mois</t>
  </si>
  <si>
    <t>Nbre de report de maintenance: 0</t>
  </si>
  <si>
    <r>
      <rPr>
        <i/>
        <sz val="10"/>
        <color rgb="FF000000"/>
        <rFont val="Calibri"/>
        <family val="2"/>
      </rPr>
      <t xml:space="preserve">
Moyenne mensuelle C2  ≤ 120 heures ouvrées
</t>
    </r>
  </si>
  <si>
    <t>Pénalités</t>
  </si>
  <si>
    <r>
      <rPr>
        <b/>
        <sz val="5.5"/>
        <rFont val="Carlito"/>
        <family val="2"/>
      </rPr>
      <t xml:space="preserve">Si le ratio mensuel est inférieur à 90% : </t>
    </r>
    <r>
      <rPr>
        <b/>
        <sz val="5.5"/>
        <rFont val="Arial"/>
        <family val="2"/>
      </rPr>
      <t>P0*x10 x (90-indicateur)</t>
    </r>
  </si>
  <si>
    <r>
      <rPr>
        <b/>
        <sz val="5.5"/>
        <rFont val="Carlito"/>
        <family val="2"/>
      </rPr>
      <t xml:space="preserve">Si le ratio mensuel est inférieur à 80% : </t>
    </r>
    <r>
      <rPr>
        <b/>
        <sz val="5.5"/>
        <rFont val="Arial"/>
        <family val="2"/>
      </rPr>
      <t>P0*x5 x (80-valeur indicateur)</t>
    </r>
  </si>
  <si>
    <t>Stratégie de maintenance
Process d'intervention, plan de continuité d'activité</t>
  </si>
  <si>
    <t>KPI-M-15</t>
  </si>
  <si>
    <t>KPI-M-16</t>
  </si>
  <si>
    <r>
      <rPr>
        <i/>
        <sz val="10"/>
        <color rgb="FF000000"/>
        <rFont val="Arial"/>
        <family val="2"/>
      </rPr>
      <t xml:space="preserve">
C2  ≤ 168 heures (1) par intervention</t>
    </r>
    <r>
      <rPr>
        <i/>
        <sz val="10"/>
        <color rgb="FF000000"/>
        <rFont val="Times New Roman"/>
        <family val="1"/>
      </rPr>
      <t xml:space="preserve">
</t>
    </r>
  </si>
  <si>
    <t>KPI-M-9</t>
  </si>
  <si>
    <t>Report des maintenances critiques &lt; 2 mois</t>
  </si>
  <si>
    <r>
      <t>Toutes les interventions doivent être traitées avec un délai ≤</t>
    </r>
    <r>
      <rPr>
        <sz val="9.35"/>
        <rFont val="Calibri"/>
        <family val="2"/>
      </rPr>
      <t xml:space="preserve"> 96 heures calendaire. 
</t>
    </r>
    <r>
      <rPr>
        <b/>
        <sz val="9.35"/>
        <rFont val="Calibri"/>
        <family val="2"/>
      </rPr>
      <t>Nombre d'intervention dépassant les 168 heures</t>
    </r>
  </si>
  <si>
    <r>
      <t>Toutes les interventions doivent être traitées avec un délai ≤</t>
    </r>
    <r>
      <rPr>
        <sz val="9.35"/>
        <rFont val="Calibri"/>
        <family val="2"/>
      </rPr>
      <t xml:space="preserve"> 96 heures calendaire. 
</t>
    </r>
    <r>
      <rPr>
        <b/>
        <sz val="9.35"/>
        <rFont val="Calibri"/>
        <family val="2"/>
      </rPr>
      <t>Nombre d'intervention dépassant les 96 heures</t>
    </r>
  </si>
  <si>
    <t>Nombre d'actif ayant plus de 8 défauts par mois. Objectif = 2</t>
  </si>
  <si>
    <t>Maintenace</t>
  </si>
  <si>
    <t>Administratif</t>
  </si>
  <si>
    <t>Délais Administratifistratifs</t>
  </si>
  <si>
    <t>Respect des délais de Remise des documents Administratifistratifs</t>
  </si>
  <si>
    <t>(1): calendaire</t>
  </si>
  <si>
    <t>(2): ouvré</t>
  </si>
  <si>
    <t>P0 x Ecart en heures par intervention</t>
  </si>
  <si>
    <t>P0/2 x  Ecart en heures par intervention</t>
  </si>
  <si>
    <t>P0 /4 x  Ecart en heures par intervention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</si>
</sst>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6" formatCode="#,##0\ &quot;€&quot;;[Red]\-#,##0\ &quot;€&quot;"/>
    <numFmt numFmtId="164" formatCode="0000"/>
    <numFmt numFmtId="165" formatCode="0.0"/>
    <numFmt numFmtId="166" formatCode="mmmm\ yyyy"/>
    <numFmt numFmtId="167" formatCode="#,##0&quot; / 100&quot;"/>
    <numFmt numFmtId="168" formatCode="#,##0&quot; / 1&quot;"/>
    <numFmt numFmtId="169" formatCode="&quot;≥ &quot;0%"/>
    <numFmt numFmtId="170" formatCode="0.0&quot; h&quot;"/>
    <numFmt numFmtId="171" formatCode="0&quot; h&quot;"/>
    <numFmt numFmtId="172" formatCode="0&quot; j&quot;"/>
  </numFmts>
  <fonts count="58">
    <font>
      <sz val="10"/>
      <color rgb="FF000000"/>
      <name val="Times New Roman"/>
      <charset val="204"/>
    </font>
    <font>
      <b/>
      <sz val="7.5"/>
      <name val="Carlito"/>
    </font>
    <font>
      <b/>
      <sz val="7"/>
      <name val="Carlito"/>
    </font>
    <font>
      <b/>
      <sz val="5.5"/>
      <name val="Carlito"/>
    </font>
    <font>
      <sz val="5.5"/>
      <name val="Carlito"/>
    </font>
    <font>
      <b/>
      <sz val="13"/>
      <name val="Carlito"/>
    </font>
    <font>
      <sz val="6.5"/>
      <name val="Carlito"/>
    </font>
    <font>
      <b/>
      <sz val="13"/>
      <name val="Carlito"/>
      <family val="2"/>
    </font>
    <font>
      <b/>
      <sz val="7.5"/>
      <color rgb="FFFFFFFF"/>
      <name val="Carlito"/>
      <family val="2"/>
    </font>
    <font>
      <i/>
      <sz val="7.5"/>
      <color rgb="FFFFFFFF"/>
      <name val="Trebuchet MS"/>
      <family val="2"/>
    </font>
    <font>
      <i/>
      <sz val="7.5"/>
      <color rgb="FFFFFFFF"/>
      <name val="Carlito"/>
      <family val="2"/>
    </font>
    <font>
      <b/>
      <sz val="5.5"/>
      <name val="Carlito"/>
      <family val="2"/>
    </font>
    <font>
      <sz val="5.5"/>
      <name val="Carlito"/>
      <family val="2"/>
    </font>
    <font>
      <b/>
      <sz val="7"/>
      <color rgb="FFFFFFFF"/>
      <name val="Carlito"/>
      <family val="2"/>
    </font>
    <font>
      <b/>
      <sz val="6.5"/>
      <name val="Carlito"/>
      <family val="2"/>
    </font>
    <font>
      <sz val="6.5"/>
      <name val="Carlito"/>
      <family val="2"/>
    </font>
    <font>
      <sz val="6.5"/>
      <name val="Arial"/>
      <family val="2"/>
    </font>
    <font>
      <sz val="10"/>
      <color rgb="FF000000"/>
      <name val="Times New Roman"/>
      <family val="1"/>
    </font>
    <font>
      <sz val="5.5"/>
      <color rgb="FF000000"/>
      <name val="Arial"/>
      <family val="2"/>
    </font>
    <font>
      <sz val="6.5"/>
      <color rgb="FF000000"/>
      <name val="Carlito"/>
    </font>
    <font>
      <sz val="10"/>
      <name val="Arial"/>
      <family val="2"/>
    </font>
    <font>
      <sz val="10"/>
      <name val="Helv"/>
    </font>
    <font>
      <b/>
      <sz val="20"/>
      <name val="Wingdings"/>
      <charset val="2"/>
    </font>
    <font>
      <sz val="11"/>
      <name val="Calibri"/>
      <family val="2"/>
    </font>
    <font>
      <sz val="9.35"/>
      <name val="Calibri"/>
      <family val="2"/>
    </font>
    <font>
      <sz val="10"/>
      <name val="Calibri"/>
      <family val="2"/>
    </font>
    <font>
      <b/>
      <sz val="24"/>
      <color rgb="FFFFFFFF"/>
      <name val="Calibri"/>
      <family val="2"/>
    </font>
    <font>
      <b/>
      <sz val="8"/>
      <name val="Calibri"/>
      <family val="2"/>
    </font>
    <font>
      <b/>
      <sz val="11"/>
      <name val="Calibri"/>
      <family val="2"/>
    </font>
    <font>
      <b/>
      <sz val="18"/>
      <color rgb="FFFFFFFF"/>
      <name val="Calibri"/>
      <family val="2"/>
    </font>
    <font>
      <b/>
      <sz val="10"/>
      <name val="Calibri"/>
      <family val="2"/>
    </font>
    <font>
      <sz val="10"/>
      <color rgb="FFFFFFFF"/>
      <name val="Calibri"/>
      <family val="2"/>
    </font>
    <font>
      <sz val="40"/>
      <color rgb="FFFFFFFF"/>
      <name val="Wingdings"/>
      <charset val="2"/>
    </font>
    <font>
      <b/>
      <sz val="15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</font>
    <font>
      <sz val="11"/>
      <color rgb="FFFFFFFF"/>
      <name val="Calibri"/>
      <family val="2"/>
    </font>
    <font>
      <b/>
      <i/>
      <sz val="11"/>
      <name val="Calibri"/>
      <family val="2"/>
    </font>
    <font>
      <sz val="8"/>
      <name val="Calibri"/>
      <family val="2"/>
    </font>
    <font>
      <i/>
      <sz val="10"/>
      <name val="Calibri"/>
      <family val="2"/>
    </font>
    <font>
      <b/>
      <sz val="9"/>
      <color rgb="FF000000"/>
      <name val="Tahoma"/>
      <family val="2"/>
    </font>
    <font>
      <sz val="10"/>
      <color rgb="FFFF0000"/>
      <name val="Times New Roman"/>
      <family val="1"/>
    </font>
    <font>
      <b/>
      <sz val="5.5"/>
      <color rgb="FF000000"/>
      <name val="Arial"/>
      <family val="2"/>
    </font>
    <font>
      <b/>
      <sz val="10"/>
      <color rgb="FF000000"/>
      <name val="Times New Roman"/>
      <family val="1"/>
    </font>
    <font>
      <b/>
      <sz val="5.5"/>
      <color rgb="FF000000"/>
      <name val="Carlito"/>
    </font>
    <font>
      <b/>
      <sz val="7"/>
      <color rgb="FFFF0000"/>
      <name val="Carlito"/>
    </font>
    <font>
      <b/>
      <sz val="5.5"/>
      <name val="Arial"/>
      <family val="2"/>
    </font>
    <font>
      <b/>
      <sz val="5.5"/>
      <name val="Times New Roman"/>
      <family val="1"/>
    </font>
    <font>
      <b/>
      <sz val="6.5"/>
      <name val="Arial"/>
      <family val="2"/>
    </font>
    <font>
      <b/>
      <sz val="7"/>
      <color rgb="FFFF0000"/>
      <name val="Carlito"/>
      <family val="2"/>
    </font>
    <font>
      <sz val="5.5"/>
      <color rgb="FF000000"/>
      <name val="Carlito"/>
    </font>
    <font>
      <sz val="7.5"/>
      <color rgb="FFFFFFFF"/>
      <name val="Times New Roman"/>
      <family val="1"/>
    </font>
    <font>
      <i/>
      <sz val="10"/>
      <color rgb="FF000000"/>
      <name val="Calibri"/>
      <family val="2"/>
    </font>
    <font>
      <i/>
      <sz val="10"/>
      <color rgb="FF000000"/>
      <name val="Arial"/>
      <family val="2"/>
    </font>
    <font>
      <i/>
      <sz val="10"/>
      <color rgb="FF000000"/>
      <name val="Times New Roman"/>
      <family val="1"/>
    </font>
    <font>
      <b/>
      <sz val="9.35"/>
      <name val="Calibri"/>
      <family val="2"/>
    </font>
    <font>
      <b/>
      <sz val="2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000000"/>
      </patternFill>
    </fill>
    <fill>
      <patternFill patternType="solid">
        <fgColor rgb="FFD9D9D9"/>
      </patternFill>
    </fill>
    <fill>
      <patternFill patternType="solid">
        <fgColor rgb="FFF1F1F1"/>
      </patternFill>
    </fill>
    <fill>
      <gradientFill degree="90">
        <stop position="0">
          <color rgb="FFFFFFFF"/>
        </stop>
        <stop position="1">
          <color rgb="FF000000"/>
        </stop>
      </gradientFill>
    </fill>
    <fill>
      <patternFill patternType="solid">
        <fgColor rgb="FFA6A6A6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CE6F1"/>
        <bgColor rgb="FF000000"/>
      </patternFill>
    </fill>
  </fills>
  <borders count="23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/>
      <bottom style="thin">
        <color rgb="FFFFFFFF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 diagonalUp="1">
      <left/>
      <right/>
      <top/>
      <bottom/>
      <diagonal style="thin">
        <color rgb="FFFFFFFF"/>
      </diagonal>
    </border>
  </borders>
  <cellStyleXfs count="4">
    <xf numFmtId="0" fontId="0" fillId="0" borderId="0"/>
    <xf numFmtId="0" fontId="20" fillId="0" borderId="0" applyNumberFormat="0" applyProtection="0"/>
    <xf numFmtId="0" fontId="20" fillId="0" borderId="0"/>
    <xf numFmtId="0" fontId="21" fillId="0" borderId="0"/>
  </cellStyleXfs>
  <cellXfs count="167">
    <xf numFmtId="0" fontId="0" fillId="0" borderId="0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 indent="6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 indent="1"/>
    </xf>
    <xf numFmtId="0" fontId="4" fillId="4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 indent="6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0" fillId="2" borderId="12" xfId="0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 indent="1"/>
    </xf>
    <xf numFmtId="0" fontId="11" fillId="4" borderId="6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left" vertical="center" wrapText="1" indent="1"/>
    </xf>
    <xf numFmtId="0" fontId="12" fillId="4" borderId="6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left" vertical="top" wrapText="1" indent="1"/>
    </xf>
    <xf numFmtId="0" fontId="8" fillId="2" borderId="11" xfId="0" applyFont="1" applyFill="1" applyBorder="1" applyAlignment="1">
      <alignment horizontal="left" vertical="center" wrapText="1" indent="1"/>
    </xf>
    <xf numFmtId="0" fontId="15" fillId="4" borderId="6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left" vertical="center" wrapText="1" inden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left" vertical="center" wrapText="1" indent="2"/>
    </xf>
    <xf numFmtId="0" fontId="14" fillId="4" borderId="8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27" fillId="0" borderId="0" xfId="1" applyFont="1" applyFill="1" applyBorder="1" applyAlignment="1" applyProtection="1">
      <alignment horizontal="center" vertical="center"/>
    </xf>
    <xf numFmtId="0" fontId="28" fillId="0" borderId="0" xfId="1" applyFont="1" applyFill="1" applyBorder="1" applyAlignment="1" applyProtection="1">
      <alignment horizontal="center" vertical="center"/>
    </xf>
    <xf numFmtId="0" fontId="25" fillId="0" borderId="0" xfId="2" applyFont="1" applyFill="1" applyBorder="1" applyAlignment="1" applyProtection="1">
      <alignment vertical="center"/>
    </xf>
    <xf numFmtId="0" fontId="23" fillId="0" borderId="0" xfId="2" applyFont="1" applyFill="1" applyBorder="1" applyAlignment="1" applyProtection="1">
      <alignment vertical="center"/>
    </xf>
    <xf numFmtId="0" fontId="25" fillId="0" borderId="0" xfId="3" applyFont="1" applyFill="1" applyBorder="1" applyAlignment="1" applyProtection="1">
      <alignment horizontal="left" vertical="center"/>
    </xf>
    <xf numFmtId="165" fontId="25" fillId="0" borderId="0" xfId="3" applyNumberFormat="1" applyFont="1" applyFill="1" applyBorder="1" applyAlignment="1" applyProtection="1">
      <alignment horizontal="center" vertical="center"/>
    </xf>
    <xf numFmtId="0" fontId="25" fillId="0" borderId="0" xfId="3" applyFont="1" applyFill="1" applyBorder="1" applyAlignment="1" applyProtection="1">
      <alignment horizontal="center" vertical="center"/>
    </xf>
    <xf numFmtId="0" fontId="25" fillId="0" borderId="0" xfId="3" applyFont="1" applyFill="1" applyBorder="1" applyAlignment="1" applyProtection="1">
      <alignment horizontal="right" vertical="center"/>
    </xf>
    <xf numFmtId="0" fontId="25" fillId="0" borderId="0" xfId="3" applyFont="1" applyFill="1" applyBorder="1" applyAlignment="1" applyProtection="1">
      <alignment vertical="center"/>
    </xf>
    <xf numFmtId="0" fontId="23" fillId="0" borderId="0" xfId="3" applyFont="1" applyFill="1" applyBorder="1" applyAlignment="1" applyProtection="1">
      <alignment vertical="center"/>
    </xf>
    <xf numFmtId="0" fontId="31" fillId="6" borderId="0" xfId="3" applyFont="1" applyFill="1" applyBorder="1" applyAlignment="1" applyProtection="1">
      <alignment horizontal="center" vertical="center"/>
    </xf>
    <xf numFmtId="0" fontId="31" fillId="6" borderId="0" xfId="3" applyFont="1" applyFill="1" applyBorder="1" applyAlignment="1" applyProtection="1">
      <alignment horizontal="left" vertical="center"/>
    </xf>
    <xf numFmtId="0" fontId="25" fillId="8" borderId="0" xfId="3" applyFont="1" applyFill="1" applyBorder="1" applyAlignment="1" applyProtection="1">
      <alignment horizontal="center" vertical="center"/>
    </xf>
    <xf numFmtId="0" fontId="25" fillId="8" borderId="0" xfId="3" applyFont="1" applyFill="1" applyBorder="1" applyAlignment="1" applyProtection="1">
      <alignment vertical="center"/>
    </xf>
    <xf numFmtId="1" fontId="33" fillId="6" borderId="0" xfId="3" applyNumberFormat="1" applyFont="1" applyFill="1" applyBorder="1" applyAlignment="1" applyProtection="1"/>
    <xf numFmtId="0" fontId="33" fillId="6" borderId="0" xfId="3" applyFont="1" applyFill="1" applyBorder="1" applyAlignment="1" applyProtection="1">
      <alignment horizontal="center" vertical="top"/>
    </xf>
    <xf numFmtId="0" fontId="34" fillId="0" borderId="0" xfId="3" applyFont="1" applyFill="1" applyBorder="1" applyAlignment="1" applyProtection="1">
      <alignment horizontal="center" vertical="center"/>
    </xf>
    <xf numFmtId="0" fontId="35" fillId="6" borderId="10" xfId="2" applyFont="1" applyFill="1" applyBorder="1" applyAlignment="1" applyProtection="1">
      <alignment horizontal="center" vertical="center" wrapText="1"/>
    </xf>
    <xf numFmtId="0" fontId="35" fillId="6" borderId="11" xfId="2" applyFont="1" applyFill="1" applyBorder="1" applyAlignment="1" applyProtection="1">
      <alignment horizontal="center" vertical="center" wrapText="1"/>
    </xf>
    <xf numFmtId="0" fontId="35" fillId="6" borderId="12" xfId="2" applyFont="1" applyFill="1" applyBorder="1" applyAlignment="1" applyProtection="1">
      <alignment horizontal="center" vertical="center" wrapText="1"/>
    </xf>
    <xf numFmtId="0" fontId="25" fillId="0" borderId="0" xfId="2" applyFont="1" applyFill="1" applyBorder="1" applyAlignment="1" applyProtection="1">
      <alignment horizontal="left" vertical="center" wrapText="1"/>
    </xf>
    <xf numFmtId="17" fontId="35" fillId="6" borderId="0" xfId="3" applyNumberFormat="1" applyFont="1" applyFill="1" applyBorder="1" applyAlignment="1" applyProtection="1">
      <alignment horizontal="center" vertical="center"/>
    </xf>
    <xf numFmtId="0" fontId="36" fillId="0" borderId="0" xfId="3" applyFont="1" applyFill="1" applyBorder="1" applyAlignment="1" applyProtection="1">
      <alignment vertical="center"/>
    </xf>
    <xf numFmtId="0" fontId="35" fillId="6" borderId="10" xfId="3" applyFont="1" applyFill="1" applyBorder="1" applyAlignment="1" applyProtection="1">
      <alignment horizontal="center" vertical="center" wrapText="1"/>
    </xf>
    <xf numFmtId="0" fontId="35" fillId="6" borderId="12" xfId="3" applyFont="1" applyFill="1" applyBorder="1" applyAlignment="1" applyProtection="1">
      <alignment horizontal="center" vertical="center" wrapText="1"/>
    </xf>
    <xf numFmtId="0" fontId="35" fillId="0" borderId="0" xfId="3" applyFont="1" applyFill="1" applyBorder="1" applyAlignment="1" applyProtection="1">
      <alignment vertical="center"/>
    </xf>
    <xf numFmtId="0" fontId="28" fillId="0" borderId="0" xfId="3" applyFont="1" applyFill="1" applyBorder="1" applyAlignment="1" applyProtection="1">
      <alignment vertical="center"/>
    </xf>
    <xf numFmtId="10" fontId="25" fillId="0" borderId="0" xfId="2" applyNumberFormat="1" applyFont="1" applyFill="1" applyBorder="1" applyAlignment="1" applyProtection="1">
      <alignment horizontal="left" vertical="center" wrapText="1"/>
    </xf>
    <xf numFmtId="0" fontId="28" fillId="10" borderId="0" xfId="3" applyNumberFormat="1" applyFont="1" applyFill="1" applyBorder="1" applyAlignment="1" applyProtection="1">
      <alignment horizontal="center" vertical="center"/>
    </xf>
    <xf numFmtId="0" fontId="37" fillId="9" borderId="0" xfId="3" applyFont="1" applyFill="1" applyBorder="1" applyAlignment="1" applyProtection="1">
      <alignment horizontal="center" vertical="center"/>
    </xf>
    <xf numFmtId="0" fontId="38" fillId="10" borderId="0" xfId="3" applyNumberFormat="1" applyFont="1" applyFill="1" applyBorder="1" applyAlignment="1" applyProtection="1">
      <alignment horizontal="center" vertical="center"/>
    </xf>
    <xf numFmtId="168" fontId="28" fillId="10" borderId="0" xfId="3" applyNumberFormat="1" applyFont="1" applyFill="1" applyBorder="1" applyAlignment="1" applyProtection="1">
      <alignment horizontal="center" vertical="center"/>
    </xf>
    <xf numFmtId="0" fontId="39" fillId="0" borderId="0" xfId="3" applyFont="1" applyFill="1" applyBorder="1" applyAlignment="1" applyProtection="1">
      <alignment horizontal="center" vertical="center"/>
    </xf>
    <xf numFmtId="0" fontId="23" fillId="0" borderId="0" xfId="3" applyFont="1" applyFill="1" applyBorder="1" applyAlignment="1" applyProtection="1">
      <alignment horizontal="center" vertical="center"/>
    </xf>
    <xf numFmtId="0" fontId="30" fillId="8" borderId="1" xfId="3" applyFont="1" applyFill="1" applyBorder="1" applyAlignment="1" applyProtection="1">
      <alignment horizontal="center" vertical="center"/>
    </xf>
    <xf numFmtId="9" fontId="40" fillId="8" borderId="2" xfId="3" applyNumberFormat="1" applyFont="1" applyFill="1" applyBorder="1" applyAlignment="1" applyProtection="1">
      <alignment horizontal="left" vertical="center" wrapText="1" indent="1"/>
    </xf>
    <xf numFmtId="169" fontId="23" fillId="8" borderId="2" xfId="3" applyNumberFormat="1" applyFont="1" applyFill="1" applyBorder="1" applyAlignment="1" applyProtection="1">
      <alignment horizontal="center" vertical="center" wrapText="1"/>
    </xf>
    <xf numFmtId="9" fontId="23" fillId="8" borderId="3" xfId="3" applyNumberFormat="1" applyFont="1" applyFill="1" applyBorder="1" applyAlignment="1" applyProtection="1">
      <alignment horizontal="center" vertical="center" wrapText="1"/>
    </xf>
    <xf numFmtId="0" fontId="38" fillId="8" borderId="1" xfId="3" applyNumberFormat="1" applyFont="1" applyFill="1" applyBorder="1" applyAlignment="1" applyProtection="1">
      <alignment horizontal="center" vertical="center"/>
    </xf>
    <xf numFmtId="168" fontId="28" fillId="8" borderId="3" xfId="3" applyNumberFormat="1" applyFont="1" applyFill="1" applyBorder="1" applyAlignment="1" applyProtection="1">
      <alignment horizontal="center" vertical="center"/>
    </xf>
    <xf numFmtId="168" fontId="23" fillId="0" borderId="0" xfId="3" applyNumberFormat="1" applyFont="1" applyFill="1" applyBorder="1" applyAlignment="1" applyProtection="1">
      <alignment vertical="center"/>
    </xf>
    <xf numFmtId="170" fontId="23" fillId="8" borderId="6" xfId="3" applyNumberFormat="1" applyFont="1" applyFill="1" applyBorder="1" applyAlignment="1">
      <alignment horizontal="center" vertical="center" wrapText="1"/>
    </xf>
    <xf numFmtId="171" fontId="28" fillId="11" borderId="13" xfId="3" applyNumberFormat="1" applyFont="1" applyFill="1" applyBorder="1" applyAlignment="1" applyProtection="1">
      <alignment horizontal="center" vertical="center"/>
      <protection locked="0"/>
    </xf>
    <xf numFmtId="0" fontId="39" fillId="0" borderId="0" xfId="3" applyFont="1" applyFill="1" applyBorder="1" applyAlignment="1">
      <alignment horizontal="center" vertical="center"/>
    </xf>
    <xf numFmtId="0" fontId="23" fillId="8" borderId="6" xfId="3" applyNumberFormat="1" applyFont="1" applyFill="1" applyBorder="1" applyAlignment="1" applyProtection="1">
      <alignment horizontal="center" vertical="center" wrapText="1"/>
    </xf>
    <xf numFmtId="9" fontId="23" fillId="8" borderId="7" xfId="3" applyNumberFormat="1" applyFont="1" applyFill="1" applyBorder="1" applyAlignment="1" applyProtection="1">
      <alignment horizontal="center" vertical="center" wrapText="1"/>
    </xf>
    <xf numFmtId="0" fontId="28" fillId="11" borderId="4" xfId="3" applyNumberFormat="1" applyFont="1" applyFill="1" applyBorder="1" applyAlignment="1" applyProtection="1">
      <alignment horizontal="center" vertical="center"/>
      <protection locked="0"/>
    </xf>
    <xf numFmtId="9" fontId="40" fillId="8" borderId="6" xfId="3" applyNumberFormat="1" applyFont="1" applyFill="1" applyBorder="1" applyAlignment="1" applyProtection="1">
      <alignment horizontal="left" vertical="center" wrapText="1" indent="1"/>
    </xf>
    <xf numFmtId="172" fontId="23" fillId="8" borderId="6" xfId="3" applyNumberFormat="1" applyFont="1" applyFill="1" applyBorder="1" applyAlignment="1">
      <alignment horizontal="center" vertical="center" wrapText="1"/>
    </xf>
    <xf numFmtId="9" fontId="23" fillId="8" borderId="7" xfId="3" applyNumberFormat="1" applyFont="1" applyFill="1" applyBorder="1" applyAlignment="1">
      <alignment horizontal="center" vertical="center" wrapText="1"/>
    </xf>
    <xf numFmtId="0" fontId="25" fillId="0" borderId="0" xfId="2" applyFont="1" applyFill="1" applyBorder="1" applyAlignment="1">
      <alignment horizontal="left" vertical="center" wrapText="1"/>
    </xf>
    <xf numFmtId="172" fontId="28" fillId="11" borderId="4" xfId="3" applyNumberFormat="1" applyFont="1" applyFill="1" applyBorder="1" applyAlignment="1" applyProtection="1">
      <alignment horizontal="center" vertical="center"/>
      <protection locked="0"/>
    </xf>
    <xf numFmtId="0" fontId="28" fillId="11" borderId="4" xfId="3" applyFont="1" applyFill="1" applyBorder="1" applyAlignment="1" applyProtection="1">
      <alignment horizontal="center" vertical="center"/>
      <protection locked="0"/>
    </xf>
    <xf numFmtId="0" fontId="30" fillId="0" borderId="0" xfId="3" applyFont="1" applyFill="1" applyBorder="1" applyAlignment="1" applyProtection="1">
      <alignment vertical="center"/>
    </xf>
    <xf numFmtId="0" fontId="42" fillId="0" borderId="0" xfId="0" applyFont="1" applyFill="1" applyBorder="1" applyAlignment="1">
      <alignment horizontal="center" vertical="center"/>
    </xf>
    <xf numFmtId="0" fontId="45" fillId="4" borderId="2" xfId="0" applyFont="1" applyFill="1" applyBorder="1" applyAlignment="1">
      <alignment horizontal="center" vertical="center" wrapText="1"/>
    </xf>
    <xf numFmtId="0" fontId="43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 indent="1"/>
    </xf>
    <xf numFmtId="0" fontId="43" fillId="4" borderId="6" xfId="0" applyFont="1" applyFill="1" applyBorder="1" applyAlignment="1">
      <alignment horizontal="left" vertical="top" wrapText="1" indent="1"/>
    </xf>
    <xf numFmtId="0" fontId="3" fillId="4" borderId="6" xfId="0" applyFont="1" applyFill="1" applyBorder="1" applyAlignment="1">
      <alignment horizontal="center" vertical="center" wrapText="1"/>
    </xf>
    <xf numFmtId="0" fontId="43" fillId="4" borderId="6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left" vertical="center" wrapText="1" indent="1"/>
    </xf>
    <xf numFmtId="0" fontId="44" fillId="4" borderId="6" xfId="0" applyFont="1" applyFill="1" applyBorder="1" applyAlignment="1">
      <alignment horizontal="left" vertical="top" wrapText="1" indent="1"/>
    </xf>
    <xf numFmtId="0" fontId="48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48" fillId="4" borderId="7" xfId="0" applyFont="1" applyFill="1" applyBorder="1" applyAlignment="1">
      <alignment horizontal="left" vertical="center" wrapText="1" indent="3"/>
    </xf>
    <xf numFmtId="0" fontId="49" fillId="4" borderId="7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 wrapText="1"/>
    </xf>
    <xf numFmtId="0" fontId="51" fillId="4" borderId="2" xfId="0" applyFont="1" applyFill="1" applyBorder="1" applyAlignment="1">
      <alignment horizontal="center" vertical="center" wrapText="1"/>
    </xf>
    <xf numFmtId="0" fontId="52" fillId="2" borderId="3" xfId="0" applyFont="1" applyFill="1" applyBorder="1" applyAlignment="1">
      <alignment horizontal="center" vertical="top" wrapText="1"/>
    </xf>
    <xf numFmtId="6" fontId="49" fillId="4" borderId="7" xfId="0" applyNumberFormat="1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1" fontId="28" fillId="11" borderId="13" xfId="3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left" vertical="center" wrapText="1" indent="2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3"/>
    </xf>
    <xf numFmtId="0" fontId="13" fillId="0" borderId="3" xfId="0" applyFont="1" applyFill="1" applyBorder="1" applyAlignment="1">
      <alignment horizontal="center" vertical="center" wrapText="1"/>
    </xf>
    <xf numFmtId="170" fontId="23" fillId="8" borderId="2" xfId="3" applyNumberFormat="1" applyFont="1" applyFill="1" applyBorder="1" applyAlignment="1">
      <alignment horizontal="center" vertical="center" wrapText="1"/>
    </xf>
    <xf numFmtId="0" fontId="30" fillId="0" borderId="0" xfId="2" applyFont="1" applyFill="1" applyBorder="1" applyAlignment="1" applyProtection="1">
      <alignment horizontal="center" vertical="center"/>
    </xf>
    <xf numFmtId="0" fontId="30" fillId="0" borderId="0" xfId="3" applyFont="1" applyFill="1" applyBorder="1" applyAlignment="1" applyProtection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/>
    </xf>
    <xf numFmtId="0" fontId="57" fillId="0" borderId="0" xfId="3" applyFont="1" applyFill="1" applyBorder="1" applyAlignment="1" applyProtection="1">
      <alignment horizontal="center" vertical="center"/>
    </xf>
    <xf numFmtId="1" fontId="28" fillId="11" borderId="4" xfId="3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46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50" fillId="3" borderId="1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14" fillId="4" borderId="9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5" fillId="8" borderId="0" xfId="3" applyFont="1" applyFill="1" applyBorder="1" applyAlignment="1" applyProtection="1">
      <alignment horizontal="center" vertical="center"/>
      <protection locked="0"/>
    </xf>
    <xf numFmtId="164" fontId="26" fillId="5" borderId="0" xfId="1" applyNumberFormat="1" applyFont="1" applyFill="1" applyBorder="1" applyAlignment="1" applyProtection="1">
      <alignment horizontal="center" vertical="center" wrapText="1"/>
    </xf>
    <xf numFmtId="164" fontId="26" fillId="5" borderId="15" xfId="1" applyNumberFormat="1" applyFont="1" applyFill="1" applyBorder="1" applyAlignment="1" applyProtection="1">
      <alignment horizontal="center" vertical="center" wrapText="1"/>
    </xf>
    <xf numFmtId="164" fontId="26" fillId="5" borderId="17" xfId="1" applyNumberFormat="1" applyFont="1" applyFill="1" applyBorder="1" applyAlignment="1" applyProtection="1">
      <alignment horizontal="center" vertical="center" wrapText="1"/>
    </xf>
    <xf numFmtId="164" fontId="26" fillId="5" borderId="18" xfId="1" applyNumberFormat="1" applyFont="1" applyFill="1" applyBorder="1" applyAlignment="1" applyProtection="1">
      <alignment horizontal="center" vertical="center" wrapText="1"/>
    </xf>
    <xf numFmtId="0" fontId="29" fillId="6" borderId="19" xfId="2" applyFont="1" applyFill="1" applyBorder="1" applyAlignment="1" applyProtection="1">
      <alignment horizontal="center" vertical="center"/>
    </xf>
    <xf numFmtId="0" fontId="29" fillId="6" borderId="20" xfId="2" applyFont="1" applyFill="1" applyBorder="1" applyAlignment="1" applyProtection="1">
      <alignment horizontal="center" vertical="center"/>
    </xf>
    <xf numFmtId="0" fontId="29" fillId="6" borderId="21" xfId="2" applyFont="1" applyFill="1" applyBorder="1" applyAlignment="1" applyProtection="1">
      <alignment horizontal="center" vertical="center"/>
    </xf>
    <xf numFmtId="17" fontId="28" fillId="6" borderId="0" xfId="3" quotePrefix="1" applyNumberFormat="1" applyFont="1" applyFill="1" applyBorder="1" applyAlignment="1" applyProtection="1">
      <alignment horizontal="center" vertical="center"/>
    </xf>
    <xf numFmtId="17" fontId="28" fillId="6" borderId="0" xfId="3" applyNumberFormat="1" applyFont="1" applyFill="1" applyBorder="1" applyAlignment="1" applyProtection="1">
      <alignment horizontal="center" vertical="center"/>
    </xf>
    <xf numFmtId="0" fontId="30" fillId="6" borderId="0" xfId="3" applyFont="1" applyFill="1" applyBorder="1" applyAlignment="1" applyProtection="1">
      <alignment horizontal="center" vertical="center"/>
    </xf>
    <xf numFmtId="0" fontId="26" fillId="5" borderId="14" xfId="1" applyNumberFormat="1" applyFont="1" applyFill="1" applyBorder="1" applyAlignment="1" applyProtection="1">
      <alignment horizontal="center" vertical="center" wrapText="1"/>
    </xf>
    <xf numFmtId="0" fontId="26" fillId="5" borderId="0" xfId="1" applyNumberFormat="1" applyFont="1" applyFill="1" applyBorder="1" applyAlignment="1" applyProtection="1">
      <alignment horizontal="center" vertical="center" wrapText="1"/>
    </xf>
    <xf numFmtId="0" fontId="26" fillId="5" borderId="16" xfId="1" applyNumberFormat="1" applyFont="1" applyFill="1" applyBorder="1" applyAlignment="1" applyProtection="1">
      <alignment horizontal="center" vertical="center" wrapText="1"/>
    </xf>
    <xf numFmtId="0" fontId="26" fillId="5" borderId="17" xfId="1" applyNumberFormat="1" applyFont="1" applyFill="1" applyBorder="1" applyAlignment="1" applyProtection="1">
      <alignment horizontal="center" vertical="center" wrapText="1"/>
    </xf>
    <xf numFmtId="0" fontId="26" fillId="5" borderId="0" xfId="1" applyNumberFormat="1" applyFont="1" applyFill="1" applyBorder="1" applyAlignment="1" applyProtection="1">
      <alignment horizontal="right" vertical="center" wrapText="1"/>
    </xf>
    <xf numFmtId="0" fontId="26" fillId="5" borderId="17" xfId="1" applyNumberFormat="1" applyFont="1" applyFill="1" applyBorder="1" applyAlignment="1" applyProtection="1">
      <alignment horizontal="right" vertical="center" wrapText="1"/>
    </xf>
    <xf numFmtId="0" fontId="23" fillId="8" borderId="2" xfId="3" applyFont="1" applyFill="1" applyBorder="1" applyAlignment="1" applyProtection="1">
      <alignment horizontal="left" vertical="center" wrapText="1" indent="1"/>
    </xf>
    <xf numFmtId="9" fontId="28" fillId="8" borderId="2" xfId="3" applyNumberFormat="1" applyFont="1" applyFill="1" applyBorder="1" applyAlignment="1" applyProtection="1">
      <alignment horizontal="left" vertical="center" wrapText="1" indent="1"/>
    </xf>
    <xf numFmtId="9" fontId="28" fillId="8" borderId="7" xfId="3" applyNumberFormat="1" applyFont="1" applyFill="1" applyBorder="1" applyAlignment="1" applyProtection="1">
      <alignment horizontal="left" vertical="center" wrapText="1" indent="1"/>
    </xf>
    <xf numFmtId="9" fontId="28" fillId="8" borderId="4" xfId="3" applyNumberFormat="1" applyFont="1" applyFill="1" applyBorder="1" applyAlignment="1" applyProtection="1">
      <alignment horizontal="left" vertical="center" wrapText="1" indent="1"/>
    </xf>
    <xf numFmtId="9" fontId="28" fillId="8" borderId="5" xfId="3" applyNumberFormat="1" applyFont="1" applyFill="1" applyBorder="1" applyAlignment="1" applyProtection="1">
      <alignment horizontal="left" vertical="center" wrapText="1" indent="1"/>
    </xf>
    <xf numFmtId="0" fontId="23" fillId="8" borderId="7" xfId="3" applyFont="1" applyFill="1" applyBorder="1" applyAlignment="1" applyProtection="1">
      <alignment horizontal="left" vertical="center" wrapText="1" indent="1"/>
    </xf>
    <xf numFmtId="0" fontId="23" fillId="8" borderId="4" xfId="3" applyFont="1" applyFill="1" applyBorder="1" applyAlignment="1" applyProtection="1">
      <alignment horizontal="left" vertical="center" wrapText="1" indent="1"/>
    </xf>
    <xf numFmtId="0" fontId="23" fillId="8" borderId="5" xfId="3" applyFont="1" applyFill="1" applyBorder="1" applyAlignment="1" applyProtection="1">
      <alignment horizontal="left" vertical="center" wrapText="1" indent="1"/>
    </xf>
    <xf numFmtId="9" fontId="28" fillId="8" borderId="7" xfId="3" applyNumberFormat="1" applyFont="1" applyFill="1" applyBorder="1" applyAlignment="1" applyProtection="1">
      <alignment horizontal="center" vertical="center" wrapText="1"/>
    </xf>
    <xf numFmtId="9" fontId="28" fillId="8" borderId="4" xfId="3" applyNumberFormat="1" applyFont="1" applyFill="1" applyBorder="1" applyAlignment="1" applyProtection="1">
      <alignment horizontal="center" vertical="center" wrapText="1"/>
    </xf>
    <xf numFmtId="9" fontId="28" fillId="8" borderId="5" xfId="3" applyNumberFormat="1" applyFont="1" applyFill="1" applyBorder="1" applyAlignment="1" applyProtection="1">
      <alignment horizontal="center" vertical="center" wrapText="1"/>
    </xf>
    <xf numFmtId="0" fontId="28" fillId="8" borderId="7" xfId="3" applyFont="1" applyFill="1" applyBorder="1" applyAlignment="1" applyProtection="1">
      <alignment horizontal="center" vertical="center" wrapText="1"/>
    </xf>
    <xf numFmtId="0" fontId="28" fillId="8" borderId="4" xfId="3" applyFont="1" applyFill="1" applyBorder="1" applyAlignment="1" applyProtection="1">
      <alignment horizontal="center" vertical="center" wrapText="1"/>
    </xf>
    <xf numFmtId="0" fontId="28" fillId="8" borderId="5" xfId="3" applyFont="1" applyFill="1" applyBorder="1" applyAlignment="1" applyProtection="1">
      <alignment horizontal="center" vertical="center" wrapText="1"/>
    </xf>
    <xf numFmtId="166" fontId="30" fillId="8" borderId="0" xfId="3" applyNumberFormat="1" applyFont="1" applyFill="1" applyBorder="1" applyAlignment="1" applyProtection="1">
      <alignment horizontal="center" vertical="center"/>
    </xf>
    <xf numFmtId="167" fontId="30" fillId="8" borderId="0" xfId="3" applyNumberFormat="1" applyFont="1" applyFill="1" applyBorder="1" applyAlignment="1" applyProtection="1">
      <alignment horizontal="center" vertical="center"/>
    </xf>
    <xf numFmtId="0" fontId="22" fillId="9" borderId="0" xfId="3" applyFont="1" applyFill="1" applyBorder="1" applyAlignment="1" applyProtection="1">
      <alignment horizontal="center" vertical="center"/>
    </xf>
    <xf numFmtId="0" fontId="32" fillId="7" borderId="0" xfId="3" applyFont="1" applyFill="1" applyBorder="1" applyAlignment="1" applyProtection="1">
      <alignment horizontal="center" vertical="center"/>
    </xf>
    <xf numFmtId="0" fontId="35" fillId="6" borderId="11" xfId="2" applyFont="1" applyFill="1" applyBorder="1" applyAlignment="1" applyProtection="1">
      <alignment horizontal="center" vertical="center" wrapText="1"/>
    </xf>
    <xf numFmtId="0" fontId="30" fillId="10" borderId="0" xfId="3" applyFont="1" applyFill="1" applyBorder="1" applyAlignment="1" applyProtection="1">
      <alignment horizontal="center" vertical="center"/>
    </xf>
    <xf numFmtId="0" fontId="33" fillId="6" borderId="22" xfId="3" applyFont="1" applyFill="1" applyBorder="1" applyAlignment="1" applyProtection="1">
      <alignment horizontal="center" vertical="center"/>
    </xf>
    <xf numFmtId="1" fontId="33" fillId="6" borderId="0" xfId="3" applyNumberFormat="1" applyFont="1" applyFill="1" applyBorder="1" applyAlignment="1" applyProtection="1">
      <alignment horizontal="left"/>
    </xf>
    <xf numFmtId="0" fontId="23" fillId="8" borderId="7" xfId="3" applyFont="1" applyFill="1" applyBorder="1" applyAlignment="1" applyProtection="1">
      <alignment horizontal="center" vertical="center" wrapText="1"/>
    </xf>
    <xf numFmtId="0" fontId="23" fillId="8" borderId="4" xfId="3" applyFont="1" applyFill="1" applyBorder="1" applyAlignment="1" applyProtection="1">
      <alignment horizontal="center" vertical="center" wrapText="1"/>
    </xf>
    <xf numFmtId="0" fontId="23" fillId="8" borderId="5" xfId="3" applyFont="1" applyFill="1" applyBorder="1" applyAlignment="1" applyProtection="1">
      <alignment horizontal="center" vertical="center" wrapText="1"/>
    </xf>
  </cellXfs>
  <cellStyles count="4">
    <cellStyle name="Normal" xfId="0" builtinId="0"/>
    <cellStyle name="Normal 3 2" xfId="2"/>
    <cellStyle name="Normal_5018-Fluides2008" xfId="3"/>
    <cellStyle name="Normal_INDIQ00" xfId="1"/>
  </cellStyles>
  <dxfs count="27"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ont>
        <color auto="1"/>
      </font>
      <fill>
        <patternFill>
          <bgColor rgb="FF99FF99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8080"/>
        </patternFill>
      </fill>
    </dxf>
    <dxf>
      <font>
        <condense val="0"/>
        <extend val="0"/>
        <color rgb="FF993300"/>
      </font>
      <fill>
        <patternFill>
          <bgColor rgb="FFFF8080"/>
        </patternFill>
      </fill>
    </dxf>
    <dxf>
      <font>
        <condense val="0"/>
        <extend val="0"/>
        <color rgb="FFFF9900"/>
      </font>
      <fill>
        <patternFill>
          <bgColor rgb="FFFFFF00"/>
        </patternFill>
      </fill>
    </dxf>
    <dxf>
      <font>
        <condense val="0"/>
        <extend val="0"/>
        <color rgb="FF003300"/>
      </font>
      <fill>
        <patternFill>
          <bgColor rgb="FF99FF99"/>
        </patternFill>
      </fill>
    </dxf>
    <dxf>
      <font>
        <color rgb="FFFFFFFF"/>
      </font>
      <fill>
        <patternFill>
          <bgColor rgb="FFFFFF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492019</xdr:colOff>
      <xdr:row>0</xdr:row>
      <xdr:rowOff>20105</xdr:rowOff>
    </xdr:from>
    <xdr:ext cx="1550670" cy="665480"/>
    <xdr:grpSp>
      <xdr:nvGrpSpPr>
        <xdr:cNvPr id="2" name="Group 2"/>
        <xdr:cNvGrpSpPr/>
      </xdr:nvGrpSpPr>
      <xdr:grpSpPr>
        <a:xfrm>
          <a:off x="492019" y="20105"/>
          <a:ext cx="1550670" cy="665480"/>
          <a:chOff x="0" y="0"/>
          <a:chExt cx="1550670" cy="665480"/>
        </a:xfrm>
      </xdr:grpSpPr>
      <xdr:pic>
        <xdr:nvPicPr>
          <xdr:cNvPr id="3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550372" cy="665401"/>
          </a:xfrm>
          <a:prstGeom prst="rect">
            <a:avLst/>
          </a:prstGeom>
        </xdr:spPr>
      </xdr:pic>
      <xdr:pic>
        <xdr:nvPicPr>
          <xdr:cNvPr id="4" name="image2.jpe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0625" y="99859"/>
            <a:ext cx="1220279" cy="337362"/>
          </a:xfrm>
          <a:prstGeom prst="rect">
            <a:avLst/>
          </a:prstGeom>
        </xdr:spPr>
      </xdr:pic>
    </xdr:grp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497885</xdr:colOff>
      <xdr:row>0</xdr:row>
      <xdr:rowOff>19597</xdr:rowOff>
    </xdr:from>
    <xdr:ext cx="1537335" cy="652780"/>
    <xdr:grpSp>
      <xdr:nvGrpSpPr>
        <xdr:cNvPr id="5" name="Group 5"/>
        <xdr:cNvGrpSpPr/>
      </xdr:nvGrpSpPr>
      <xdr:grpSpPr>
        <a:xfrm>
          <a:off x="497885" y="19597"/>
          <a:ext cx="1537335" cy="652780"/>
          <a:chOff x="0" y="0"/>
          <a:chExt cx="1537335" cy="652780"/>
        </a:xfrm>
      </xdr:grpSpPr>
      <xdr:pic>
        <xdr:nvPicPr>
          <xdr:cNvPr id="6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537244" cy="652600"/>
          </a:xfrm>
          <a:prstGeom prst="rect">
            <a:avLst/>
          </a:prstGeom>
        </xdr:spPr>
      </xdr:pic>
      <xdr:pic>
        <xdr:nvPicPr>
          <xdr:cNvPr id="7" name="image2.jpe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0856" y="100367"/>
            <a:ext cx="1220279" cy="337362"/>
          </a:xfrm>
          <a:prstGeom prst="rect">
            <a:avLst/>
          </a:prstGeom>
        </xdr:spPr>
      </xdr:pic>
    </xdr:grp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280147</xdr:colOff>
      <xdr:row>1</xdr:row>
      <xdr:rowOff>112059</xdr:rowOff>
    </xdr:from>
    <xdr:to>
      <xdr:col>15</xdr:col>
      <xdr:colOff>321128</xdr:colOff>
      <xdr:row>5</xdr:row>
      <xdr:rowOff>45944</xdr:rowOff>
    </xdr:to>
    <xdr:sp macro="" textlink="" fLocksText="0">
      <xdr:nvSpPr>
        <xdr:cNvPr id="10" name="Rectangle à coins arrondis 9">
          <a:extLst>
            <a:ext uri="{FF2B5EF4-FFF2-40B4-BE49-F238E27FC236}">
              <a16:creationId xmlns:a16="http://schemas.microsoft.com/office/drawing/2014/main" id="{EFC136FE-177D-4ADB-BA78-96ECBE1A804C}"/>
            </a:ext>
          </a:extLst>
        </xdr:cNvPr>
        <xdr:cNvSpPr/>
      </xdr:nvSpPr>
      <xdr:spPr bwMode="auto">
        <a:xfrm>
          <a:off x="527797" y="302559"/>
          <a:ext cx="12480631" cy="800660"/>
        </a:xfrm>
        <a:prstGeom prst="roundRect">
          <a:avLst/>
        </a:prstGeom>
        <a:solidFill>
          <a:sysClr val="window" lastClr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72000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entury Gothic" pitchFamily="34" charset="0"/>
            </a:rPr>
            <a:t>	</a:t>
          </a:r>
          <a:r>
            <a:rPr kumimoji="0" lang="fr-FR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entury Gothic" pitchFamily="34" charset="0"/>
            </a:rPr>
            <a:t>		Prestations de maintenance Sûreté</a:t>
          </a:r>
        </a:p>
      </xdr:txBody>
    </xdr:sp>
    <xdr:clientData/>
  </xdr:twoCellAnchor>
  <xdr:twoCellAnchor editAs="oneCell">
    <xdr:from>
      <xdr:col>17</xdr:col>
      <xdr:colOff>76200</xdr:colOff>
      <xdr:row>9</xdr:row>
      <xdr:rowOff>57150</xdr:rowOff>
    </xdr:from>
    <xdr:to>
      <xdr:col>20</xdr:col>
      <xdr:colOff>619126</xdr:colOff>
      <xdr:row>11</xdr:row>
      <xdr:rowOff>209551</xdr:rowOff>
    </xdr:to>
    <xdr:pic>
      <xdr:nvPicPr>
        <xdr:cNvPr id="11" name="Image 4">
          <a:extLst>
            <a:ext uri="{FF2B5EF4-FFF2-40B4-BE49-F238E27FC236}">
              <a16:creationId xmlns:a16="http://schemas.microsoft.com/office/drawing/2014/main" id="{D327A59F-38DB-4ACA-88BE-90B3A5AB3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1" t="33151" r="46933" b="50352"/>
        <a:stretch>
          <a:fillRect/>
        </a:stretch>
      </xdr:blipFill>
      <xdr:spPr bwMode="auto">
        <a:xfrm>
          <a:off x="14125575" y="2047875"/>
          <a:ext cx="2381250" cy="590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372884</xdr:colOff>
      <xdr:row>24</xdr:row>
      <xdr:rowOff>687781</xdr:rowOff>
    </xdr:from>
    <xdr:ext cx="10587466" cy="561949"/>
    <xdr:sp macro="" textlink="" fLocksText="0">
      <xdr:nvSpPr>
        <xdr:cNvPr id="12" name="Rectangle 11">
          <a:extLst>
            <a:ext uri="{FF2B5EF4-FFF2-40B4-BE49-F238E27FC236}">
              <a16:creationId xmlns:a16="http://schemas.microsoft.com/office/drawing/2014/main" id="{2E6B99C1-A1DC-442E-835B-69AE9532D30F}"/>
            </a:ext>
          </a:extLst>
        </xdr:cNvPr>
        <xdr:cNvSpPr/>
      </xdr:nvSpPr>
      <xdr:spPr>
        <a:xfrm rot="20029888">
          <a:off x="2618063" y="12525995"/>
          <a:ext cx="10587466" cy="56194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4500" b="1" i="0" u="none" strike="noStrike" kern="0" cap="none" spc="0" normalizeH="0" baseline="0" noProof="0">
              <a:ln w="18000">
                <a:solidFill>
                  <a:srgbClr val="C0504D">
                    <a:satMod val="140000"/>
                    <a:alpha val="38000"/>
                  </a:srgbClr>
                </a:solidFill>
                <a:prstDash val="solid"/>
                <a:miter lim="800000"/>
              </a:ln>
              <a:solidFill>
                <a:srgbClr val="C00000">
                  <a:alpha val="0"/>
                </a:srgbClr>
              </a:solidFill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uLnTx/>
              <a:uFillTx/>
            </a:rPr>
            <a:t>Fiche Reporting</a:t>
          </a:r>
        </a:p>
      </xdr:txBody>
    </xdr:sp>
    <xdr:clientData/>
  </xdr:oneCellAnchor>
  <xdr:twoCellAnchor editAs="oneCell">
    <xdr:from>
      <xdr:col>2</xdr:col>
      <xdr:colOff>78446</xdr:colOff>
      <xdr:row>2</xdr:row>
      <xdr:rowOff>112059</xdr:rowOff>
    </xdr:from>
    <xdr:to>
      <xdr:col>4</xdr:col>
      <xdr:colOff>703323</xdr:colOff>
      <xdr:row>5</xdr:row>
      <xdr:rowOff>82800</xdr:rowOff>
    </xdr:to>
    <xdr:pic>
      <xdr:nvPicPr>
        <xdr:cNvPr id="13" name="Picture 2">
          <a:extLst>
            <a:ext uri="{FF2B5EF4-FFF2-40B4-BE49-F238E27FC236}">
              <a16:creationId xmlns:a16="http://schemas.microsoft.com/office/drawing/2014/main" id="{D8C3CD72-3D94-42A7-A829-84635732B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821" y="426384"/>
          <a:ext cx="1786927" cy="54224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="110" zoomScaleNormal="110" workbookViewId="0">
      <selection activeCell="G14" sqref="G14"/>
    </sheetView>
  </sheetViews>
  <sheetFormatPr baseColWidth="10" defaultColWidth="9.33203125" defaultRowHeight="12.75"/>
  <cols>
    <col min="1" max="1" width="10.1640625" customWidth="1"/>
    <col min="2" max="2" width="46.83203125" customWidth="1"/>
    <col min="3" max="3" width="43.33203125" customWidth="1"/>
    <col min="4" max="4" width="69.83203125" customWidth="1"/>
    <col min="5" max="5" width="15.33203125" customWidth="1"/>
    <col min="6" max="6" width="17.83203125" customWidth="1"/>
    <col min="7" max="7" width="31.5" customWidth="1"/>
  </cols>
  <sheetData>
    <row r="1" spans="1:7" ht="60" customHeight="1">
      <c r="A1" s="117" t="s">
        <v>155</v>
      </c>
      <c r="B1" s="118"/>
      <c r="C1" s="118"/>
      <c r="D1" s="118"/>
      <c r="E1" s="118"/>
      <c r="F1" s="118"/>
      <c r="G1" s="118"/>
    </row>
    <row r="2" spans="1:7" ht="54.75" customHeight="1">
      <c r="A2" s="1" t="s">
        <v>0</v>
      </c>
      <c r="B2" s="15" t="s">
        <v>12</v>
      </c>
      <c r="C2" s="2" t="s">
        <v>1</v>
      </c>
      <c r="D2" s="3" t="s">
        <v>2</v>
      </c>
      <c r="E2" s="3" t="s">
        <v>3</v>
      </c>
      <c r="F2" s="4" t="s">
        <v>4</v>
      </c>
      <c r="G2" s="101" t="s">
        <v>189</v>
      </c>
    </row>
    <row r="3" spans="1:7" ht="15.75" customHeight="1">
      <c r="A3" s="119" t="s">
        <v>22</v>
      </c>
      <c r="B3" s="120"/>
      <c r="C3" s="120"/>
      <c r="D3" s="120"/>
      <c r="E3" s="120"/>
      <c r="F3" s="120"/>
      <c r="G3" s="120"/>
    </row>
    <row r="4" spans="1:7" ht="53.25" customHeight="1">
      <c r="A4" s="7" t="s">
        <v>105</v>
      </c>
      <c r="B4" s="7" t="s">
        <v>13</v>
      </c>
      <c r="C4" s="7" t="s">
        <v>14</v>
      </c>
      <c r="D4" s="7" t="s">
        <v>238</v>
      </c>
      <c r="E4" s="7" t="s">
        <v>18</v>
      </c>
      <c r="F4" s="7" t="s">
        <v>168</v>
      </c>
      <c r="G4" s="7" t="s">
        <v>165</v>
      </c>
    </row>
    <row r="5" spans="1:7" ht="48" customHeight="1">
      <c r="A5" s="7" t="s">
        <v>106</v>
      </c>
      <c r="B5" s="7" t="s">
        <v>13</v>
      </c>
      <c r="C5" s="7" t="s">
        <v>15</v>
      </c>
      <c r="D5" s="7" t="s">
        <v>240</v>
      </c>
      <c r="E5" s="7" t="s">
        <v>26</v>
      </c>
      <c r="F5" s="7" t="s">
        <v>168</v>
      </c>
      <c r="G5" s="7" t="s">
        <v>266</v>
      </c>
    </row>
    <row r="6" spans="1:7" ht="50.45" customHeight="1">
      <c r="A6" s="7" t="s">
        <v>108</v>
      </c>
      <c r="B6" s="7" t="s">
        <v>13</v>
      </c>
      <c r="C6" s="7" t="s">
        <v>119</v>
      </c>
      <c r="D6" s="86" t="s">
        <v>239</v>
      </c>
      <c r="E6" s="7" t="s">
        <v>16</v>
      </c>
      <c r="F6" s="7" t="s">
        <v>168</v>
      </c>
      <c r="G6" s="7" t="s">
        <v>246</v>
      </c>
    </row>
    <row r="7" spans="1:7" ht="50.45" customHeight="1">
      <c r="A7" s="7" t="s">
        <v>115</v>
      </c>
      <c r="B7" s="7" t="s">
        <v>13</v>
      </c>
      <c r="C7" s="7" t="s">
        <v>140</v>
      </c>
      <c r="D7" s="7" t="s">
        <v>241</v>
      </c>
      <c r="E7" s="7" t="s">
        <v>16</v>
      </c>
      <c r="F7" s="7" t="s">
        <v>168</v>
      </c>
      <c r="G7" s="7" t="s">
        <v>302</v>
      </c>
    </row>
    <row r="8" spans="1:7" ht="50.45" customHeight="1">
      <c r="A8" s="7" t="s">
        <v>116</v>
      </c>
      <c r="B8" s="7" t="s">
        <v>13</v>
      </c>
      <c r="C8" s="7" t="s">
        <v>120</v>
      </c>
      <c r="D8" s="85" t="s">
        <v>242</v>
      </c>
      <c r="E8" s="7" t="s">
        <v>16</v>
      </c>
      <c r="F8" s="7" t="s">
        <v>168</v>
      </c>
      <c r="G8" s="7" t="s">
        <v>247</v>
      </c>
    </row>
    <row r="9" spans="1:7" ht="50.45" customHeight="1">
      <c r="A9" s="7" t="s">
        <v>117</v>
      </c>
      <c r="B9" s="7" t="s">
        <v>13</v>
      </c>
      <c r="C9" s="7" t="s">
        <v>139</v>
      </c>
      <c r="D9" s="85" t="s">
        <v>243</v>
      </c>
      <c r="E9" s="7" t="s">
        <v>16</v>
      </c>
      <c r="F9" s="7" t="s">
        <v>168</v>
      </c>
      <c r="G9" s="7" t="s">
        <v>303</v>
      </c>
    </row>
    <row r="10" spans="1:7" ht="50.45" customHeight="1">
      <c r="A10" s="7" t="s">
        <v>109</v>
      </c>
      <c r="B10" s="7" t="s">
        <v>13</v>
      </c>
      <c r="C10" s="7" t="s">
        <v>257</v>
      </c>
      <c r="D10" s="85" t="s">
        <v>244</v>
      </c>
      <c r="E10" s="7" t="s">
        <v>16</v>
      </c>
      <c r="F10" s="7" t="s">
        <v>168</v>
      </c>
      <c r="G10" s="7" t="s">
        <v>248</v>
      </c>
    </row>
    <row r="11" spans="1:7" ht="50.45" customHeight="1">
      <c r="A11" s="7" t="s">
        <v>111</v>
      </c>
      <c r="B11" s="7" t="s">
        <v>13</v>
      </c>
      <c r="C11" s="7" t="s">
        <v>258</v>
      </c>
      <c r="D11" s="85" t="s">
        <v>249</v>
      </c>
      <c r="E11" s="7" t="s">
        <v>16</v>
      </c>
      <c r="F11" s="7" t="s">
        <v>168</v>
      </c>
      <c r="G11" s="7" t="s">
        <v>304</v>
      </c>
    </row>
    <row r="12" spans="1:7" ht="50.45" customHeight="1">
      <c r="A12" s="7" t="s">
        <v>156</v>
      </c>
      <c r="B12" s="7" t="s">
        <v>13</v>
      </c>
      <c r="C12" s="7" t="s">
        <v>188</v>
      </c>
      <c r="D12" s="7" t="s">
        <v>192</v>
      </c>
      <c r="E12" s="7" t="s">
        <v>16</v>
      </c>
      <c r="F12" s="7" t="s">
        <v>168</v>
      </c>
      <c r="G12" s="7" t="s">
        <v>169</v>
      </c>
    </row>
    <row r="13" spans="1:7" ht="59.1" customHeight="1">
      <c r="A13" s="7" t="s">
        <v>114</v>
      </c>
      <c r="B13" s="16" t="s">
        <v>21</v>
      </c>
      <c r="C13" s="88" t="s">
        <v>157</v>
      </c>
      <c r="D13" s="89" t="s">
        <v>23</v>
      </c>
      <c r="E13" s="90" t="s">
        <v>163</v>
      </c>
      <c r="F13" s="7" t="s">
        <v>168</v>
      </c>
      <c r="G13" s="97" t="s">
        <v>285</v>
      </c>
    </row>
    <row r="14" spans="1:7" ht="45.75" customHeight="1">
      <c r="A14" s="7" t="s">
        <v>118</v>
      </c>
      <c r="B14" s="16" t="s">
        <v>21</v>
      </c>
      <c r="C14" s="88" t="s">
        <v>154</v>
      </c>
      <c r="D14" s="91" t="s">
        <v>167</v>
      </c>
      <c r="E14" s="90" t="s">
        <v>18</v>
      </c>
      <c r="F14" s="16" t="s">
        <v>172</v>
      </c>
      <c r="G14" s="7" t="s">
        <v>250</v>
      </c>
    </row>
    <row r="15" spans="1:7" ht="59.1" customHeight="1">
      <c r="A15" s="7" t="s">
        <v>123</v>
      </c>
      <c r="B15" s="16" t="s">
        <v>21</v>
      </c>
      <c r="C15" s="92" t="s">
        <v>158</v>
      </c>
      <c r="D15" s="93" t="s">
        <v>164</v>
      </c>
      <c r="E15" s="90" t="s">
        <v>163</v>
      </c>
      <c r="F15" s="16" t="s">
        <v>168</v>
      </c>
      <c r="G15" s="94" t="s">
        <v>286</v>
      </c>
    </row>
    <row r="16" spans="1:7" ht="59.1" customHeight="1">
      <c r="A16" s="7" t="s">
        <v>128</v>
      </c>
      <c r="B16" s="16" t="s">
        <v>21</v>
      </c>
      <c r="C16" s="88" t="s">
        <v>277</v>
      </c>
      <c r="D16" s="91" t="s">
        <v>281</v>
      </c>
      <c r="E16" s="90" t="s">
        <v>18</v>
      </c>
      <c r="F16" s="16" t="s">
        <v>172</v>
      </c>
      <c r="G16" s="7" t="s">
        <v>170</v>
      </c>
    </row>
    <row r="17" spans="1:8" ht="44.1" customHeight="1">
      <c r="A17" s="7" t="s">
        <v>129</v>
      </c>
      <c r="B17" s="16" t="s">
        <v>21</v>
      </c>
      <c r="C17" s="88" t="s">
        <v>27</v>
      </c>
      <c r="D17" s="90" t="s">
        <v>28</v>
      </c>
      <c r="E17" s="16" t="s">
        <v>29</v>
      </c>
      <c r="F17" s="16" t="s">
        <v>168</v>
      </c>
      <c r="G17" s="95" t="s">
        <v>30</v>
      </c>
    </row>
    <row r="18" spans="1:8" ht="50.45" customHeight="1">
      <c r="A18" s="7" t="s">
        <v>288</v>
      </c>
      <c r="B18" s="16" t="s">
        <v>31</v>
      </c>
      <c r="C18" s="90" t="s">
        <v>125</v>
      </c>
      <c r="D18" s="90" t="s">
        <v>245</v>
      </c>
      <c r="E18" s="90" t="s">
        <v>18</v>
      </c>
      <c r="F18" s="90" t="s">
        <v>168</v>
      </c>
      <c r="G18" s="90" t="s">
        <v>32</v>
      </c>
      <c r="H18" s="84"/>
    </row>
    <row r="19" spans="1:8" ht="50.45" customHeight="1">
      <c r="A19" s="7" t="s">
        <v>289</v>
      </c>
      <c r="B19" s="16" t="s">
        <v>31</v>
      </c>
      <c r="C19" s="90" t="s">
        <v>41</v>
      </c>
      <c r="D19" s="90" t="s">
        <v>267</v>
      </c>
      <c r="E19" s="16" t="s">
        <v>26</v>
      </c>
      <c r="F19" s="16" t="s">
        <v>168</v>
      </c>
      <c r="G19" s="96" t="s">
        <v>171</v>
      </c>
    </row>
    <row r="20" spans="1:8">
      <c r="B20" t="s">
        <v>300</v>
      </c>
    </row>
    <row r="21" spans="1:8">
      <c r="B21" t="s">
        <v>301</v>
      </c>
    </row>
  </sheetData>
  <mergeCells count="2">
    <mergeCell ref="A1:G1"/>
    <mergeCell ref="A3: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97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opLeftCell="C4" zoomScale="140" zoomScaleNormal="140" workbookViewId="0">
      <selection activeCell="B15" sqref="B15"/>
    </sheetView>
  </sheetViews>
  <sheetFormatPr baseColWidth="10" defaultColWidth="9.33203125" defaultRowHeight="12.75"/>
  <cols>
    <col min="1" max="1" width="10.1640625" customWidth="1"/>
    <col min="2" max="2" width="17.1640625" customWidth="1"/>
    <col min="3" max="3" width="43.1640625" customWidth="1"/>
    <col min="4" max="4" width="44.6640625" customWidth="1"/>
    <col min="5" max="5" width="15.33203125" customWidth="1"/>
    <col min="6" max="6" width="17.83203125" customWidth="1"/>
    <col min="7" max="7" width="31.5" customWidth="1"/>
  </cols>
  <sheetData>
    <row r="1" spans="1:7" ht="60" customHeight="1">
      <c r="A1" s="117" t="s">
        <v>155</v>
      </c>
      <c r="B1" s="118"/>
      <c r="C1" s="118"/>
      <c r="D1" s="118"/>
      <c r="E1" s="118"/>
      <c r="F1" s="118"/>
      <c r="G1" s="118"/>
    </row>
    <row r="2" spans="1:7" ht="55.35" customHeight="1">
      <c r="A2" s="8" t="s">
        <v>0</v>
      </c>
      <c r="B2" s="20" t="s">
        <v>19</v>
      </c>
      <c r="C2" s="9" t="s">
        <v>1</v>
      </c>
      <c r="D2" s="10" t="s">
        <v>2</v>
      </c>
      <c r="E2" s="10" t="s">
        <v>3</v>
      </c>
      <c r="F2" s="11" t="s">
        <v>4</v>
      </c>
      <c r="G2" s="12" t="s">
        <v>5</v>
      </c>
    </row>
    <row r="3" spans="1:7" ht="15.2" customHeight="1">
      <c r="A3" s="121" t="s">
        <v>159</v>
      </c>
      <c r="B3" s="121"/>
      <c r="C3" s="121"/>
      <c r="D3" s="121"/>
      <c r="E3" s="121"/>
      <c r="F3" s="121"/>
      <c r="G3" s="121"/>
    </row>
    <row r="4" spans="1:7" ht="59.1" customHeight="1">
      <c r="A4" s="14" t="s">
        <v>20</v>
      </c>
      <c r="B4" s="16" t="s">
        <v>21</v>
      </c>
      <c r="C4" s="5" t="s">
        <v>162</v>
      </c>
      <c r="D4" s="19" t="s">
        <v>251</v>
      </c>
      <c r="E4" s="6" t="s">
        <v>6</v>
      </c>
      <c r="F4" s="18" t="s">
        <v>160</v>
      </c>
      <c r="G4" s="97" t="s">
        <v>252</v>
      </c>
    </row>
    <row r="5" spans="1:7" ht="59.1" customHeight="1">
      <c r="A5" s="14" t="s">
        <v>127</v>
      </c>
      <c r="B5" s="16" t="s">
        <v>21</v>
      </c>
      <c r="C5" s="17" t="s">
        <v>161</v>
      </c>
      <c r="D5" s="19" t="s">
        <v>173</v>
      </c>
      <c r="E5" s="6" t="s">
        <v>6</v>
      </c>
      <c r="F5" s="18" t="s">
        <v>160</v>
      </c>
      <c r="G5" s="97" t="s">
        <v>253</v>
      </c>
    </row>
    <row r="6" spans="1:7" ht="107.25" customHeight="1">
      <c r="A6" s="14" t="s">
        <v>259</v>
      </c>
      <c r="B6" s="90" t="s">
        <v>27</v>
      </c>
      <c r="C6" s="6" t="s">
        <v>138</v>
      </c>
      <c r="D6" s="6" t="s">
        <v>136</v>
      </c>
      <c r="E6" s="6" t="s">
        <v>26</v>
      </c>
      <c r="F6" s="18" t="s">
        <v>160</v>
      </c>
      <c r="G6" s="7" t="s">
        <v>137</v>
      </c>
    </row>
    <row r="7" spans="1:7" ht="50.45" customHeight="1">
      <c r="A7" s="14" t="s">
        <v>260</v>
      </c>
      <c r="B7" s="7" t="s">
        <v>13</v>
      </c>
      <c r="C7" s="87" t="s">
        <v>119</v>
      </c>
      <c r="D7" s="100" t="s">
        <v>254</v>
      </c>
      <c r="E7" s="87" t="s">
        <v>16</v>
      </c>
      <c r="F7" s="18" t="s">
        <v>160</v>
      </c>
      <c r="G7" s="7" t="s">
        <v>121</v>
      </c>
    </row>
    <row r="8" spans="1:7" ht="50.45" customHeight="1">
      <c r="A8" s="14" t="s">
        <v>126</v>
      </c>
      <c r="B8" s="7" t="s">
        <v>13</v>
      </c>
      <c r="C8" s="87" t="s">
        <v>120</v>
      </c>
      <c r="D8" s="100" t="s">
        <v>255</v>
      </c>
      <c r="E8" s="87" t="s">
        <v>16</v>
      </c>
      <c r="F8" s="18" t="s">
        <v>160</v>
      </c>
      <c r="G8" s="7" t="s">
        <v>122</v>
      </c>
    </row>
  </sheetData>
  <mergeCells count="2">
    <mergeCell ref="A1:G1"/>
    <mergeCell ref="A3:G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fitToHeight="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="150" zoomScaleNormal="150" workbookViewId="0">
      <selection activeCell="E19" sqref="E19"/>
    </sheetView>
  </sheetViews>
  <sheetFormatPr baseColWidth="10" defaultColWidth="9.33203125" defaultRowHeight="12.75"/>
  <cols>
    <col min="1" max="1" width="9.33203125" customWidth="1"/>
    <col min="2" max="2" width="14.5" style="114" customWidth="1"/>
    <col min="3" max="3" width="18.83203125" customWidth="1"/>
    <col min="4" max="4" width="38.6640625" customWidth="1"/>
    <col min="5" max="5" width="28.6640625" customWidth="1"/>
    <col min="6" max="6" width="23.83203125" customWidth="1"/>
    <col min="7" max="7" width="15.1640625" customWidth="1"/>
    <col min="8" max="8" width="17.5" customWidth="1"/>
  </cols>
  <sheetData>
    <row r="1" spans="1:7" ht="39.75" customHeight="1">
      <c r="A1" s="117" t="s">
        <v>187</v>
      </c>
      <c r="B1" s="117"/>
      <c r="C1" s="122"/>
      <c r="D1" s="122"/>
      <c r="E1" s="122"/>
      <c r="F1" s="122"/>
      <c r="G1" s="122"/>
    </row>
    <row r="2" spans="1:7" ht="28.5" customHeight="1">
      <c r="A2" s="105" t="s">
        <v>7</v>
      </c>
      <c r="B2" s="113"/>
      <c r="C2" s="106" t="s">
        <v>8</v>
      </c>
      <c r="D2" s="107" t="s">
        <v>9</v>
      </c>
      <c r="E2" s="106" t="s">
        <v>10</v>
      </c>
      <c r="F2" s="106" t="s">
        <v>11</v>
      </c>
      <c r="G2" s="108" t="s">
        <v>47</v>
      </c>
    </row>
    <row r="3" spans="1:7" ht="47.25" customHeight="1">
      <c r="A3" s="123" t="s">
        <v>65</v>
      </c>
      <c r="B3" s="103" t="s">
        <v>297</v>
      </c>
      <c r="C3" s="24" t="s">
        <v>287</v>
      </c>
      <c r="D3" s="13" t="s">
        <v>43</v>
      </c>
      <c r="E3" s="21" t="s">
        <v>44</v>
      </c>
      <c r="F3" s="23" t="s">
        <v>45</v>
      </c>
      <c r="G3" s="98" t="s">
        <v>48</v>
      </c>
    </row>
    <row r="4" spans="1:7" ht="37.700000000000003" customHeight="1">
      <c r="A4" s="124"/>
      <c r="B4" s="103" t="s">
        <v>297</v>
      </c>
      <c r="C4" s="24" t="s">
        <v>42</v>
      </c>
      <c r="D4" s="13" t="s">
        <v>49</v>
      </c>
      <c r="E4" s="21" t="s">
        <v>50</v>
      </c>
      <c r="F4" s="23" t="s">
        <v>51</v>
      </c>
      <c r="G4" s="98" t="s">
        <v>52</v>
      </c>
    </row>
    <row r="5" spans="1:7" ht="47.25" customHeight="1">
      <c r="A5" s="26" t="s">
        <v>66</v>
      </c>
      <c r="B5" s="103" t="s">
        <v>297</v>
      </c>
      <c r="C5" s="24" t="s">
        <v>53</v>
      </c>
      <c r="D5" s="13" t="s">
        <v>54</v>
      </c>
      <c r="E5" s="21" t="s">
        <v>55</v>
      </c>
      <c r="F5" s="23" t="s">
        <v>56</v>
      </c>
      <c r="G5" s="98" t="s">
        <v>57</v>
      </c>
    </row>
    <row r="6" spans="1:7" ht="41.1" customHeight="1">
      <c r="A6" s="26" t="s">
        <v>184</v>
      </c>
      <c r="B6" s="103" t="s">
        <v>297</v>
      </c>
      <c r="C6" s="25" t="s">
        <v>58</v>
      </c>
      <c r="D6" s="22" t="s">
        <v>59</v>
      </c>
      <c r="E6" s="21" t="s">
        <v>60</v>
      </c>
      <c r="F6" s="23" t="s">
        <v>61</v>
      </c>
      <c r="G6" s="98" t="s">
        <v>57</v>
      </c>
    </row>
    <row r="7" spans="1:7" ht="41.1" customHeight="1">
      <c r="A7" s="26" t="s">
        <v>185</v>
      </c>
      <c r="B7" s="103" t="s">
        <v>297</v>
      </c>
      <c r="C7" s="25" t="s">
        <v>58</v>
      </c>
      <c r="D7" s="22" t="s">
        <v>190</v>
      </c>
      <c r="E7" s="21" t="s">
        <v>237</v>
      </c>
      <c r="F7" s="23" t="s">
        <v>236</v>
      </c>
      <c r="G7" s="98" t="s">
        <v>52</v>
      </c>
    </row>
    <row r="8" spans="1:7" ht="50.45" customHeight="1">
      <c r="A8" s="26" t="s">
        <v>186</v>
      </c>
      <c r="B8" s="103" t="s">
        <v>297</v>
      </c>
      <c r="C8" s="25" t="s">
        <v>58</v>
      </c>
      <c r="D8" s="23" t="s">
        <v>62</v>
      </c>
      <c r="E8" s="13" t="s">
        <v>63</v>
      </c>
      <c r="F8" s="23" t="s">
        <v>64</v>
      </c>
      <c r="G8" s="98" t="s">
        <v>57</v>
      </c>
    </row>
    <row r="9" spans="1:7" ht="34.5" customHeight="1">
      <c r="A9" s="26" t="s">
        <v>195</v>
      </c>
      <c r="B9" s="103" t="s">
        <v>297</v>
      </c>
      <c r="C9" s="25" t="s">
        <v>58</v>
      </c>
      <c r="D9" s="13" t="s">
        <v>67</v>
      </c>
      <c r="E9" s="21" t="s">
        <v>68</v>
      </c>
      <c r="F9" s="23" t="s">
        <v>69</v>
      </c>
      <c r="G9" s="98" t="s">
        <v>70</v>
      </c>
    </row>
    <row r="10" spans="1:7" ht="34.5" customHeight="1">
      <c r="A10" s="26" t="s">
        <v>196</v>
      </c>
      <c r="B10" s="103" t="s">
        <v>297</v>
      </c>
      <c r="C10" s="25" t="s">
        <v>71</v>
      </c>
      <c r="D10" s="13" t="s">
        <v>72</v>
      </c>
      <c r="E10" s="21" t="s">
        <v>73</v>
      </c>
      <c r="F10" s="23" t="s">
        <v>74</v>
      </c>
      <c r="G10" s="98" t="s">
        <v>57</v>
      </c>
    </row>
    <row r="11" spans="1:7" ht="47.25" customHeight="1">
      <c r="A11" s="26" t="s">
        <v>197</v>
      </c>
      <c r="B11" s="103" t="s">
        <v>297</v>
      </c>
      <c r="C11" s="27" t="s">
        <v>71</v>
      </c>
      <c r="D11" s="28" t="s">
        <v>75</v>
      </c>
      <c r="E11" s="28" t="s">
        <v>76</v>
      </c>
      <c r="F11" s="29" t="s">
        <v>69</v>
      </c>
      <c r="G11" s="99" t="s">
        <v>46</v>
      </c>
    </row>
    <row r="12" spans="1:7" ht="47.25" customHeight="1">
      <c r="A12" s="26" t="s">
        <v>198</v>
      </c>
      <c r="B12" s="112" t="s">
        <v>77</v>
      </c>
      <c r="C12" s="25" t="s">
        <v>77</v>
      </c>
      <c r="D12" s="13" t="s">
        <v>78</v>
      </c>
      <c r="E12" s="21" t="s">
        <v>141</v>
      </c>
      <c r="F12" s="23" t="s">
        <v>74</v>
      </c>
      <c r="G12" s="98" t="s">
        <v>46</v>
      </c>
    </row>
    <row r="13" spans="1:7" ht="47.25" customHeight="1">
      <c r="A13" s="26" t="s">
        <v>199</v>
      </c>
      <c r="B13" s="112" t="s">
        <v>297</v>
      </c>
      <c r="C13" s="25" t="s">
        <v>79</v>
      </c>
      <c r="D13" s="13" t="s">
        <v>80</v>
      </c>
      <c r="E13" s="21" t="s">
        <v>81</v>
      </c>
      <c r="F13" s="23" t="s">
        <v>64</v>
      </c>
      <c r="G13" s="98" t="s">
        <v>46</v>
      </c>
    </row>
    <row r="14" spans="1:7" ht="47.25" customHeight="1">
      <c r="A14" s="26" t="s">
        <v>200</v>
      </c>
      <c r="B14" s="112" t="s">
        <v>297</v>
      </c>
      <c r="C14" s="25" t="s">
        <v>142</v>
      </c>
      <c r="D14" s="13" t="s">
        <v>143</v>
      </c>
      <c r="E14" s="21" t="s">
        <v>145</v>
      </c>
      <c r="F14" s="23" t="s">
        <v>144</v>
      </c>
      <c r="G14" s="98" t="s">
        <v>57</v>
      </c>
    </row>
    <row r="15" spans="1:7" ht="47.25" customHeight="1">
      <c r="A15" s="26" t="s">
        <v>201</v>
      </c>
      <c r="B15" s="112" t="s">
        <v>297</v>
      </c>
      <c r="C15" s="25" t="s">
        <v>146</v>
      </c>
      <c r="D15" s="13" t="s">
        <v>147</v>
      </c>
      <c r="E15" s="21">
        <v>0</v>
      </c>
      <c r="F15" s="23" t="s">
        <v>149</v>
      </c>
      <c r="G15" s="98" t="s">
        <v>148</v>
      </c>
    </row>
    <row r="16" spans="1:7" ht="47.25" customHeight="1">
      <c r="A16" s="26" t="s">
        <v>202</v>
      </c>
      <c r="B16" s="112" t="s">
        <v>297</v>
      </c>
      <c r="C16" s="25" t="s">
        <v>150</v>
      </c>
      <c r="D16" s="13" t="s">
        <v>191</v>
      </c>
      <c r="E16" s="21" t="s">
        <v>151</v>
      </c>
      <c r="F16" s="23" t="s">
        <v>153</v>
      </c>
      <c r="G16" s="98" t="s">
        <v>152</v>
      </c>
    </row>
    <row r="17" spans="1:7" ht="24.95" customHeight="1">
      <c r="A17" s="26" t="s">
        <v>203</v>
      </c>
      <c r="B17" s="112" t="s">
        <v>53</v>
      </c>
      <c r="C17" s="25" t="s">
        <v>17</v>
      </c>
      <c r="D17" s="13" t="s">
        <v>34</v>
      </c>
      <c r="E17" s="21" t="s">
        <v>35</v>
      </c>
      <c r="F17" s="23" t="s">
        <v>36</v>
      </c>
      <c r="G17" s="98" t="s">
        <v>174</v>
      </c>
    </row>
    <row r="18" spans="1:7" ht="24.95" customHeight="1">
      <c r="A18" s="26" t="s">
        <v>204</v>
      </c>
      <c r="B18" s="112" t="s">
        <v>297</v>
      </c>
      <c r="C18" s="25" t="s">
        <v>17</v>
      </c>
      <c r="D18" s="13" t="s">
        <v>37</v>
      </c>
      <c r="E18" s="21" t="s">
        <v>38</v>
      </c>
      <c r="F18" s="23" t="s">
        <v>36</v>
      </c>
      <c r="G18" s="98" t="s">
        <v>175</v>
      </c>
    </row>
    <row r="19" spans="1:7" ht="24.95" customHeight="1">
      <c r="A19" s="26" t="s">
        <v>205</v>
      </c>
      <c r="B19" s="112" t="s">
        <v>297</v>
      </c>
      <c r="C19" s="25" t="s">
        <v>17</v>
      </c>
      <c r="D19" s="13" t="s">
        <v>39</v>
      </c>
      <c r="E19" s="21" t="s">
        <v>40</v>
      </c>
      <c r="F19" s="23" t="s">
        <v>36</v>
      </c>
      <c r="G19" s="98" t="s">
        <v>166</v>
      </c>
    </row>
    <row r="20" spans="1:7" ht="24.95" customHeight="1">
      <c r="A20" s="26" t="s">
        <v>206</v>
      </c>
      <c r="B20" s="112" t="s">
        <v>297</v>
      </c>
      <c r="C20" s="25" t="s">
        <v>17</v>
      </c>
      <c r="D20" s="13" t="s">
        <v>193</v>
      </c>
      <c r="E20" s="21" t="s">
        <v>256</v>
      </c>
      <c r="F20" s="23" t="s">
        <v>26</v>
      </c>
      <c r="G20" s="98" t="s">
        <v>194</v>
      </c>
    </row>
    <row r="21" spans="1:7" ht="30" customHeight="1">
      <c r="A21" s="26" t="s">
        <v>207</v>
      </c>
      <c r="B21" s="112" t="s">
        <v>53</v>
      </c>
      <c r="C21" s="25" t="s">
        <v>17</v>
      </c>
      <c r="D21" s="13" t="s">
        <v>130</v>
      </c>
      <c r="E21" s="21" t="s">
        <v>134</v>
      </c>
      <c r="F21" s="23" t="s">
        <v>133</v>
      </c>
      <c r="G21" s="98" t="s">
        <v>178</v>
      </c>
    </row>
    <row r="22" spans="1:7" ht="30" customHeight="1">
      <c r="A22" s="26" t="s">
        <v>208</v>
      </c>
      <c r="B22" s="112" t="s">
        <v>53</v>
      </c>
      <c r="C22" s="25" t="s">
        <v>298</v>
      </c>
      <c r="D22" s="13" t="s">
        <v>131</v>
      </c>
      <c r="E22" s="21" t="s">
        <v>135</v>
      </c>
      <c r="F22" s="23" t="s">
        <v>26</v>
      </c>
      <c r="G22" s="98" t="s">
        <v>176</v>
      </c>
    </row>
    <row r="23" spans="1:7" ht="94.5" customHeight="1">
      <c r="A23" s="26" t="s">
        <v>209</v>
      </c>
      <c r="B23" s="112" t="s">
        <v>297</v>
      </c>
      <c r="C23" s="25" t="s">
        <v>298</v>
      </c>
      <c r="D23" s="13" t="s">
        <v>261</v>
      </c>
      <c r="E23" s="21" t="s">
        <v>263</v>
      </c>
      <c r="F23" s="23" t="s">
        <v>26</v>
      </c>
      <c r="G23" s="98" t="s">
        <v>264</v>
      </c>
    </row>
    <row r="24" spans="1:7" ht="30" customHeight="1">
      <c r="A24" s="26" t="s">
        <v>210</v>
      </c>
      <c r="B24" s="112" t="s">
        <v>296</v>
      </c>
      <c r="C24" s="25" t="s">
        <v>298</v>
      </c>
      <c r="D24" s="13" t="s">
        <v>299</v>
      </c>
      <c r="E24" s="21" t="s">
        <v>265</v>
      </c>
      <c r="F24" s="23" t="s">
        <v>26</v>
      </c>
      <c r="G24" s="102">
        <v>1000</v>
      </c>
    </row>
    <row r="25" spans="1:7" ht="30" customHeight="1">
      <c r="A25" s="26" t="s">
        <v>211</v>
      </c>
      <c r="B25" s="112" t="s">
        <v>297</v>
      </c>
      <c r="C25" s="25" t="s">
        <v>113</v>
      </c>
      <c r="D25" s="13" t="s">
        <v>132</v>
      </c>
      <c r="E25" s="21" t="s">
        <v>103</v>
      </c>
      <c r="F25" s="23" t="s">
        <v>26</v>
      </c>
      <c r="G25" s="98" t="s">
        <v>177</v>
      </c>
    </row>
    <row r="26" spans="1:7" ht="44.1" customHeight="1">
      <c r="A26" s="26" t="s">
        <v>212</v>
      </c>
      <c r="B26" s="103" t="s">
        <v>297</v>
      </c>
      <c r="C26" s="25" t="s">
        <v>21</v>
      </c>
      <c r="D26" s="13" t="s">
        <v>24</v>
      </c>
      <c r="E26" s="21" t="s">
        <v>25</v>
      </c>
      <c r="F26" s="23" t="s">
        <v>26</v>
      </c>
      <c r="G26" s="98" t="s">
        <v>183</v>
      </c>
    </row>
    <row r="27" spans="1:7" ht="50.45" customHeight="1">
      <c r="A27" s="26" t="s">
        <v>213</v>
      </c>
      <c r="B27" s="103" t="s">
        <v>297</v>
      </c>
      <c r="C27" s="25" t="s">
        <v>31</v>
      </c>
      <c r="D27" s="13" t="s">
        <v>124</v>
      </c>
      <c r="E27" s="21" t="s">
        <v>33</v>
      </c>
      <c r="F27" s="23" t="s">
        <v>26</v>
      </c>
      <c r="G27" s="98" t="s">
        <v>182</v>
      </c>
    </row>
    <row r="28" spans="1:7" ht="50.45" customHeight="1">
      <c r="A28" s="26" t="s">
        <v>226</v>
      </c>
      <c r="B28" s="103" t="s">
        <v>297</v>
      </c>
      <c r="C28" s="25" t="s">
        <v>181</v>
      </c>
      <c r="D28" s="13" t="s">
        <v>180</v>
      </c>
      <c r="E28" s="21"/>
      <c r="F28" s="23" t="s">
        <v>26</v>
      </c>
      <c r="G28" s="98" t="s">
        <v>179</v>
      </c>
    </row>
    <row r="29" spans="1:7">
      <c r="A29" s="26" t="s">
        <v>227</v>
      </c>
      <c r="B29" s="103" t="s">
        <v>297</v>
      </c>
      <c r="C29" s="25"/>
      <c r="D29" s="13" t="s">
        <v>214</v>
      </c>
      <c r="E29" s="13" t="s">
        <v>234</v>
      </c>
      <c r="F29" s="13" t="s">
        <v>216</v>
      </c>
      <c r="G29" s="98" t="s">
        <v>217</v>
      </c>
    </row>
    <row r="30" spans="1:7">
      <c r="A30" s="26" t="s">
        <v>228</v>
      </c>
      <c r="B30" s="103" t="s">
        <v>297</v>
      </c>
      <c r="C30" s="25"/>
      <c r="D30" s="13" t="s">
        <v>215</v>
      </c>
      <c r="E30" s="13" t="s">
        <v>234</v>
      </c>
      <c r="F30" s="13" t="s">
        <v>216</v>
      </c>
      <c r="G30" s="98" t="s">
        <v>217</v>
      </c>
    </row>
    <row r="31" spans="1:7">
      <c r="A31" s="26" t="s">
        <v>229</v>
      </c>
      <c r="B31" s="103" t="s">
        <v>297</v>
      </c>
      <c r="C31" s="25"/>
      <c r="D31" s="13" t="s">
        <v>218</v>
      </c>
      <c r="E31" s="13" t="s">
        <v>234</v>
      </c>
      <c r="F31" s="13" t="s">
        <v>219</v>
      </c>
      <c r="G31" s="98" t="s">
        <v>220</v>
      </c>
    </row>
    <row r="32" spans="1:7">
      <c r="A32" s="26" t="s">
        <v>230</v>
      </c>
      <c r="B32" s="103" t="s">
        <v>297</v>
      </c>
      <c r="C32" s="25"/>
      <c r="D32" s="13" t="s">
        <v>221</v>
      </c>
      <c r="E32" s="13" t="s">
        <v>225</v>
      </c>
      <c r="F32" s="13" t="s">
        <v>224</v>
      </c>
      <c r="G32" s="98" t="s">
        <v>179</v>
      </c>
    </row>
    <row r="33" spans="1:7">
      <c r="A33" s="26" t="s">
        <v>235</v>
      </c>
      <c r="B33" s="103" t="s">
        <v>297</v>
      </c>
      <c r="C33" s="25"/>
      <c r="D33" s="13" t="s">
        <v>222</v>
      </c>
      <c r="E33" s="13" t="s">
        <v>223</v>
      </c>
      <c r="F33" s="13" t="s">
        <v>224</v>
      </c>
      <c r="G33" s="98" t="s">
        <v>179</v>
      </c>
    </row>
    <row r="34" spans="1:7">
      <c r="A34" s="26" t="s">
        <v>262</v>
      </c>
      <c r="B34" s="103" t="s">
        <v>297</v>
      </c>
      <c r="C34" s="25"/>
      <c r="D34" s="13" t="s">
        <v>231</v>
      </c>
      <c r="E34" s="13" t="s">
        <v>234</v>
      </c>
      <c r="F34" s="13" t="s">
        <v>232</v>
      </c>
      <c r="G34" s="98" t="s">
        <v>233</v>
      </c>
    </row>
  </sheetData>
  <mergeCells count="2">
    <mergeCell ref="A1:G1"/>
    <mergeCell ref="A3:A4"/>
  </mergeCells>
  <pageMargins left="0.7" right="0.7" top="0.75" bottom="0.75" header="0.3" footer="0.3"/>
  <pageSetup paperSize="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X32"/>
  <sheetViews>
    <sheetView topLeftCell="A25" zoomScale="90" zoomScaleNormal="90" workbookViewId="0">
      <selection activeCell="R18" sqref="R18"/>
    </sheetView>
  </sheetViews>
  <sheetFormatPr baseColWidth="10" defaultRowHeight="15" outlineLevelCol="2"/>
  <cols>
    <col min="1" max="1" width="4.33203125" style="38" customWidth="1"/>
    <col min="2" max="2" width="14.83203125" style="38" customWidth="1"/>
    <col min="3" max="3" width="5.5" style="38" customWidth="1"/>
    <col min="4" max="4" width="14.83203125" style="38" customWidth="1"/>
    <col min="5" max="5" width="12.5" style="36" customWidth="1"/>
    <col min="6" max="6" width="5.5" style="36" customWidth="1"/>
    <col min="7" max="7" width="9" style="38" customWidth="1"/>
    <col min="8" max="9" width="11.33203125" style="38" customWidth="1"/>
    <col min="10" max="11" width="9" style="38" customWidth="1"/>
    <col min="12" max="12" width="5.5" style="38" customWidth="1"/>
    <col min="13" max="13" width="13.83203125" style="38" customWidth="1"/>
    <col min="14" max="14" width="77.1640625" style="38" customWidth="1"/>
    <col min="15" max="15" width="34.6640625" style="38" customWidth="1"/>
    <col min="16" max="16" width="18.33203125" style="36" customWidth="1"/>
    <col min="17" max="17" width="5.5" style="36" customWidth="1"/>
    <col min="18" max="18" width="17.6640625" style="36" customWidth="1"/>
    <col min="19" max="19" width="5.5" style="36" customWidth="1" outlineLevel="2"/>
    <col min="20" max="20" width="9" style="36" customWidth="1"/>
    <col min="21" max="21" width="15.1640625" style="38" customWidth="1" outlineLevel="1"/>
    <col min="22" max="22" width="8.5" style="36" customWidth="1" outlineLevel="1"/>
    <col min="23" max="23" width="37.6640625" style="111" customWidth="1" outlineLevel="1"/>
    <col min="24" max="24" width="12" style="39"/>
    <col min="25" max="257" width="12" style="38"/>
    <col min="258" max="258" width="14.83203125" style="38" customWidth="1"/>
    <col min="259" max="259" width="5.5" style="38" customWidth="1"/>
    <col min="260" max="260" width="14.83203125" style="38" customWidth="1"/>
    <col min="261" max="261" width="12.5" style="38" customWidth="1"/>
    <col min="262" max="262" width="5.5" style="38" customWidth="1"/>
    <col min="263" max="263" width="9" style="38" customWidth="1"/>
    <col min="264" max="265" width="11.33203125" style="38" customWidth="1"/>
    <col min="266" max="267" width="9" style="38" customWidth="1"/>
    <col min="268" max="268" width="5.5" style="38" customWidth="1"/>
    <col min="269" max="269" width="13.83203125" style="38" customWidth="1"/>
    <col min="270" max="270" width="77.1640625" style="38" customWidth="1"/>
    <col min="271" max="272" width="18.33203125" style="38" customWidth="1"/>
    <col min="273" max="273" width="5.5" style="38" customWidth="1"/>
    <col min="274" max="274" width="17.6640625" style="38" customWidth="1"/>
    <col min="275" max="275" width="5.5" style="38" customWidth="1"/>
    <col min="276" max="276" width="9" style="38" customWidth="1"/>
    <col min="277" max="277" width="15.1640625" style="38" customWidth="1"/>
    <col min="278" max="278" width="0" style="38" hidden="1" customWidth="1"/>
    <col min="279" max="279" width="6" style="38" customWidth="1"/>
    <col min="280" max="513" width="12" style="38"/>
    <col min="514" max="514" width="14.83203125" style="38" customWidth="1"/>
    <col min="515" max="515" width="5.5" style="38" customWidth="1"/>
    <col min="516" max="516" width="14.83203125" style="38" customWidth="1"/>
    <col min="517" max="517" width="12.5" style="38" customWidth="1"/>
    <col min="518" max="518" width="5.5" style="38" customWidth="1"/>
    <col min="519" max="519" width="9" style="38" customWidth="1"/>
    <col min="520" max="521" width="11.33203125" style="38" customWidth="1"/>
    <col min="522" max="523" width="9" style="38" customWidth="1"/>
    <col min="524" max="524" width="5.5" style="38" customWidth="1"/>
    <col min="525" max="525" width="13.83203125" style="38" customWidth="1"/>
    <col min="526" max="526" width="77.1640625" style="38" customWidth="1"/>
    <col min="527" max="528" width="18.33203125" style="38" customWidth="1"/>
    <col min="529" max="529" width="5.5" style="38" customWidth="1"/>
    <col min="530" max="530" width="17.6640625" style="38" customWidth="1"/>
    <col min="531" max="531" width="5.5" style="38" customWidth="1"/>
    <col min="532" max="532" width="9" style="38" customWidth="1"/>
    <col min="533" max="533" width="15.1640625" style="38" customWidth="1"/>
    <col min="534" max="534" width="0" style="38" hidden="1" customWidth="1"/>
    <col min="535" max="535" width="6" style="38" customWidth="1"/>
    <col min="536" max="769" width="12" style="38"/>
    <col min="770" max="770" width="14.83203125" style="38" customWidth="1"/>
    <col min="771" max="771" width="5.5" style="38" customWidth="1"/>
    <col min="772" max="772" width="14.83203125" style="38" customWidth="1"/>
    <col min="773" max="773" width="12.5" style="38" customWidth="1"/>
    <col min="774" max="774" width="5.5" style="38" customWidth="1"/>
    <col min="775" max="775" width="9" style="38" customWidth="1"/>
    <col min="776" max="777" width="11.33203125" style="38" customWidth="1"/>
    <col min="778" max="779" width="9" style="38" customWidth="1"/>
    <col min="780" max="780" width="5.5" style="38" customWidth="1"/>
    <col min="781" max="781" width="13.83203125" style="38" customWidth="1"/>
    <col min="782" max="782" width="77.1640625" style="38" customWidth="1"/>
    <col min="783" max="784" width="18.33203125" style="38" customWidth="1"/>
    <col min="785" max="785" width="5.5" style="38" customWidth="1"/>
    <col min="786" max="786" width="17.6640625" style="38" customWidth="1"/>
    <col min="787" max="787" width="5.5" style="38" customWidth="1"/>
    <col min="788" max="788" width="9" style="38" customWidth="1"/>
    <col min="789" max="789" width="15.1640625" style="38" customWidth="1"/>
    <col min="790" max="790" width="0" style="38" hidden="1" customWidth="1"/>
    <col min="791" max="791" width="6" style="38" customWidth="1"/>
    <col min="792" max="1025" width="12" style="38"/>
    <col min="1026" max="1026" width="14.83203125" style="38" customWidth="1"/>
    <col min="1027" max="1027" width="5.5" style="38" customWidth="1"/>
    <col min="1028" max="1028" width="14.83203125" style="38" customWidth="1"/>
    <col min="1029" max="1029" width="12.5" style="38" customWidth="1"/>
    <col min="1030" max="1030" width="5.5" style="38" customWidth="1"/>
    <col min="1031" max="1031" width="9" style="38" customWidth="1"/>
    <col min="1032" max="1033" width="11.33203125" style="38" customWidth="1"/>
    <col min="1034" max="1035" width="9" style="38" customWidth="1"/>
    <col min="1036" max="1036" width="5.5" style="38" customWidth="1"/>
    <col min="1037" max="1037" width="13.83203125" style="38" customWidth="1"/>
    <col min="1038" max="1038" width="77.1640625" style="38" customWidth="1"/>
    <col min="1039" max="1040" width="18.33203125" style="38" customWidth="1"/>
    <col min="1041" max="1041" width="5.5" style="38" customWidth="1"/>
    <col min="1042" max="1042" width="17.6640625" style="38" customWidth="1"/>
    <col min="1043" max="1043" width="5.5" style="38" customWidth="1"/>
    <col min="1044" max="1044" width="9" style="38" customWidth="1"/>
    <col min="1045" max="1045" width="15.1640625" style="38" customWidth="1"/>
    <col min="1046" max="1046" width="0" style="38" hidden="1" customWidth="1"/>
    <col min="1047" max="1047" width="6" style="38" customWidth="1"/>
    <col min="1048" max="1281" width="12" style="38"/>
    <col min="1282" max="1282" width="14.83203125" style="38" customWidth="1"/>
    <col min="1283" max="1283" width="5.5" style="38" customWidth="1"/>
    <col min="1284" max="1284" width="14.83203125" style="38" customWidth="1"/>
    <col min="1285" max="1285" width="12.5" style="38" customWidth="1"/>
    <col min="1286" max="1286" width="5.5" style="38" customWidth="1"/>
    <col min="1287" max="1287" width="9" style="38" customWidth="1"/>
    <col min="1288" max="1289" width="11.33203125" style="38" customWidth="1"/>
    <col min="1290" max="1291" width="9" style="38" customWidth="1"/>
    <col min="1292" max="1292" width="5.5" style="38" customWidth="1"/>
    <col min="1293" max="1293" width="13.83203125" style="38" customWidth="1"/>
    <col min="1294" max="1294" width="77.1640625" style="38" customWidth="1"/>
    <col min="1295" max="1296" width="18.33203125" style="38" customWidth="1"/>
    <col min="1297" max="1297" width="5.5" style="38" customWidth="1"/>
    <col min="1298" max="1298" width="17.6640625" style="38" customWidth="1"/>
    <col min="1299" max="1299" width="5.5" style="38" customWidth="1"/>
    <col min="1300" max="1300" width="9" style="38" customWidth="1"/>
    <col min="1301" max="1301" width="15.1640625" style="38" customWidth="1"/>
    <col min="1302" max="1302" width="0" style="38" hidden="1" customWidth="1"/>
    <col min="1303" max="1303" width="6" style="38" customWidth="1"/>
    <col min="1304" max="1537" width="12" style="38"/>
    <col min="1538" max="1538" width="14.83203125" style="38" customWidth="1"/>
    <col min="1539" max="1539" width="5.5" style="38" customWidth="1"/>
    <col min="1540" max="1540" width="14.83203125" style="38" customWidth="1"/>
    <col min="1541" max="1541" width="12.5" style="38" customWidth="1"/>
    <col min="1542" max="1542" width="5.5" style="38" customWidth="1"/>
    <col min="1543" max="1543" width="9" style="38" customWidth="1"/>
    <col min="1544" max="1545" width="11.33203125" style="38" customWidth="1"/>
    <col min="1546" max="1547" width="9" style="38" customWidth="1"/>
    <col min="1548" max="1548" width="5.5" style="38" customWidth="1"/>
    <col min="1549" max="1549" width="13.83203125" style="38" customWidth="1"/>
    <col min="1550" max="1550" width="77.1640625" style="38" customWidth="1"/>
    <col min="1551" max="1552" width="18.33203125" style="38" customWidth="1"/>
    <col min="1553" max="1553" width="5.5" style="38" customWidth="1"/>
    <col min="1554" max="1554" width="17.6640625" style="38" customWidth="1"/>
    <col min="1555" max="1555" width="5.5" style="38" customWidth="1"/>
    <col min="1556" max="1556" width="9" style="38" customWidth="1"/>
    <col min="1557" max="1557" width="15.1640625" style="38" customWidth="1"/>
    <col min="1558" max="1558" width="0" style="38" hidden="1" customWidth="1"/>
    <col min="1559" max="1559" width="6" style="38" customWidth="1"/>
    <col min="1560" max="1793" width="12" style="38"/>
    <col min="1794" max="1794" width="14.83203125" style="38" customWidth="1"/>
    <col min="1795" max="1795" width="5.5" style="38" customWidth="1"/>
    <col min="1796" max="1796" width="14.83203125" style="38" customWidth="1"/>
    <col min="1797" max="1797" width="12.5" style="38" customWidth="1"/>
    <col min="1798" max="1798" width="5.5" style="38" customWidth="1"/>
    <col min="1799" max="1799" width="9" style="38" customWidth="1"/>
    <col min="1800" max="1801" width="11.33203125" style="38" customWidth="1"/>
    <col min="1802" max="1803" width="9" style="38" customWidth="1"/>
    <col min="1804" max="1804" width="5.5" style="38" customWidth="1"/>
    <col min="1805" max="1805" width="13.83203125" style="38" customWidth="1"/>
    <col min="1806" max="1806" width="77.1640625" style="38" customWidth="1"/>
    <col min="1807" max="1808" width="18.33203125" style="38" customWidth="1"/>
    <col min="1809" max="1809" width="5.5" style="38" customWidth="1"/>
    <col min="1810" max="1810" width="17.6640625" style="38" customWidth="1"/>
    <col min="1811" max="1811" width="5.5" style="38" customWidth="1"/>
    <col min="1812" max="1812" width="9" style="38" customWidth="1"/>
    <col min="1813" max="1813" width="15.1640625" style="38" customWidth="1"/>
    <col min="1814" max="1814" width="0" style="38" hidden="1" customWidth="1"/>
    <col min="1815" max="1815" width="6" style="38" customWidth="1"/>
    <col min="1816" max="2049" width="12" style="38"/>
    <col min="2050" max="2050" width="14.83203125" style="38" customWidth="1"/>
    <col min="2051" max="2051" width="5.5" style="38" customWidth="1"/>
    <col min="2052" max="2052" width="14.83203125" style="38" customWidth="1"/>
    <col min="2053" max="2053" width="12.5" style="38" customWidth="1"/>
    <col min="2054" max="2054" width="5.5" style="38" customWidth="1"/>
    <col min="2055" max="2055" width="9" style="38" customWidth="1"/>
    <col min="2056" max="2057" width="11.33203125" style="38" customWidth="1"/>
    <col min="2058" max="2059" width="9" style="38" customWidth="1"/>
    <col min="2060" max="2060" width="5.5" style="38" customWidth="1"/>
    <col min="2061" max="2061" width="13.83203125" style="38" customWidth="1"/>
    <col min="2062" max="2062" width="77.1640625" style="38" customWidth="1"/>
    <col min="2063" max="2064" width="18.33203125" style="38" customWidth="1"/>
    <col min="2065" max="2065" width="5.5" style="38" customWidth="1"/>
    <col min="2066" max="2066" width="17.6640625" style="38" customWidth="1"/>
    <col min="2067" max="2067" width="5.5" style="38" customWidth="1"/>
    <col min="2068" max="2068" width="9" style="38" customWidth="1"/>
    <col min="2069" max="2069" width="15.1640625" style="38" customWidth="1"/>
    <col min="2070" max="2070" width="0" style="38" hidden="1" customWidth="1"/>
    <col min="2071" max="2071" width="6" style="38" customWidth="1"/>
    <col min="2072" max="2305" width="12" style="38"/>
    <col min="2306" max="2306" width="14.83203125" style="38" customWidth="1"/>
    <col min="2307" max="2307" width="5.5" style="38" customWidth="1"/>
    <col min="2308" max="2308" width="14.83203125" style="38" customWidth="1"/>
    <col min="2309" max="2309" width="12.5" style="38" customWidth="1"/>
    <col min="2310" max="2310" width="5.5" style="38" customWidth="1"/>
    <col min="2311" max="2311" width="9" style="38" customWidth="1"/>
    <col min="2312" max="2313" width="11.33203125" style="38" customWidth="1"/>
    <col min="2314" max="2315" width="9" style="38" customWidth="1"/>
    <col min="2316" max="2316" width="5.5" style="38" customWidth="1"/>
    <col min="2317" max="2317" width="13.83203125" style="38" customWidth="1"/>
    <col min="2318" max="2318" width="77.1640625" style="38" customWidth="1"/>
    <col min="2319" max="2320" width="18.33203125" style="38" customWidth="1"/>
    <col min="2321" max="2321" width="5.5" style="38" customWidth="1"/>
    <col min="2322" max="2322" width="17.6640625" style="38" customWidth="1"/>
    <col min="2323" max="2323" width="5.5" style="38" customWidth="1"/>
    <col min="2324" max="2324" width="9" style="38" customWidth="1"/>
    <col min="2325" max="2325" width="15.1640625" style="38" customWidth="1"/>
    <col min="2326" max="2326" width="0" style="38" hidden="1" customWidth="1"/>
    <col min="2327" max="2327" width="6" style="38" customWidth="1"/>
    <col min="2328" max="2561" width="12" style="38"/>
    <col min="2562" max="2562" width="14.83203125" style="38" customWidth="1"/>
    <col min="2563" max="2563" width="5.5" style="38" customWidth="1"/>
    <col min="2564" max="2564" width="14.83203125" style="38" customWidth="1"/>
    <col min="2565" max="2565" width="12.5" style="38" customWidth="1"/>
    <col min="2566" max="2566" width="5.5" style="38" customWidth="1"/>
    <col min="2567" max="2567" width="9" style="38" customWidth="1"/>
    <col min="2568" max="2569" width="11.33203125" style="38" customWidth="1"/>
    <col min="2570" max="2571" width="9" style="38" customWidth="1"/>
    <col min="2572" max="2572" width="5.5" style="38" customWidth="1"/>
    <col min="2573" max="2573" width="13.83203125" style="38" customWidth="1"/>
    <col min="2574" max="2574" width="77.1640625" style="38" customWidth="1"/>
    <col min="2575" max="2576" width="18.33203125" style="38" customWidth="1"/>
    <col min="2577" max="2577" width="5.5" style="38" customWidth="1"/>
    <col min="2578" max="2578" width="17.6640625" style="38" customWidth="1"/>
    <col min="2579" max="2579" width="5.5" style="38" customWidth="1"/>
    <col min="2580" max="2580" width="9" style="38" customWidth="1"/>
    <col min="2581" max="2581" width="15.1640625" style="38" customWidth="1"/>
    <col min="2582" max="2582" width="0" style="38" hidden="1" customWidth="1"/>
    <col min="2583" max="2583" width="6" style="38" customWidth="1"/>
    <col min="2584" max="2817" width="12" style="38"/>
    <col min="2818" max="2818" width="14.83203125" style="38" customWidth="1"/>
    <col min="2819" max="2819" width="5.5" style="38" customWidth="1"/>
    <col min="2820" max="2820" width="14.83203125" style="38" customWidth="1"/>
    <col min="2821" max="2821" width="12.5" style="38" customWidth="1"/>
    <col min="2822" max="2822" width="5.5" style="38" customWidth="1"/>
    <col min="2823" max="2823" width="9" style="38" customWidth="1"/>
    <col min="2824" max="2825" width="11.33203125" style="38" customWidth="1"/>
    <col min="2826" max="2827" width="9" style="38" customWidth="1"/>
    <col min="2828" max="2828" width="5.5" style="38" customWidth="1"/>
    <col min="2829" max="2829" width="13.83203125" style="38" customWidth="1"/>
    <col min="2830" max="2830" width="77.1640625" style="38" customWidth="1"/>
    <col min="2831" max="2832" width="18.33203125" style="38" customWidth="1"/>
    <col min="2833" max="2833" width="5.5" style="38" customWidth="1"/>
    <col min="2834" max="2834" width="17.6640625" style="38" customWidth="1"/>
    <col min="2835" max="2835" width="5.5" style="38" customWidth="1"/>
    <col min="2836" max="2836" width="9" style="38" customWidth="1"/>
    <col min="2837" max="2837" width="15.1640625" style="38" customWidth="1"/>
    <col min="2838" max="2838" width="0" style="38" hidden="1" customWidth="1"/>
    <col min="2839" max="2839" width="6" style="38" customWidth="1"/>
    <col min="2840" max="3073" width="12" style="38"/>
    <col min="3074" max="3074" width="14.83203125" style="38" customWidth="1"/>
    <col min="3075" max="3075" width="5.5" style="38" customWidth="1"/>
    <col min="3076" max="3076" width="14.83203125" style="38" customWidth="1"/>
    <col min="3077" max="3077" width="12.5" style="38" customWidth="1"/>
    <col min="3078" max="3078" width="5.5" style="38" customWidth="1"/>
    <col min="3079" max="3079" width="9" style="38" customWidth="1"/>
    <col min="3080" max="3081" width="11.33203125" style="38" customWidth="1"/>
    <col min="3082" max="3083" width="9" style="38" customWidth="1"/>
    <col min="3084" max="3084" width="5.5" style="38" customWidth="1"/>
    <col min="3085" max="3085" width="13.83203125" style="38" customWidth="1"/>
    <col min="3086" max="3086" width="77.1640625" style="38" customWidth="1"/>
    <col min="3087" max="3088" width="18.33203125" style="38" customWidth="1"/>
    <col min="3089" max="3089" width="5.5" style="38" customWidth="1"/>
    <col min="3090" max="3090" width="17.6640625" style="38" customWidth="1"/>
    <col min="3091" max="3091" width="5.5" style="38" customWidth="1"/>
    <col min="3092" max="3092" width="9" style="38" customWidth="1"/>
    <col min="3093" max="3093" width="15.1640625" style="38" customWidth="1"/>
    <col min="3094" max="3094" width="0" style="38" hidden="1" customWidth="1"/>
    <col min="3095" max="3095" width="6" style="38" customWidth="1"/>
    <col min="3096" max="3329" width="12" style="38"/>
    <col min="3330" max="3330" width="14.83203125" style="38" customWidth="1"/>
    <col min="3331" max="3331" width="5.5" style="38" customWidth="1"/>
    <col min="3332" max="3332" width="14.83203125" style="38" customWidth="1"/>
    <col min="3333" max="3333" width="12.5" style="38" customWidth="1"/>
    <col min="3334" max="3334" width="5.5" style="38" customWidth="1"/>
    <col min="3335" max="3335" width="9" style="38" customWidth="1"/>
    <col min="3336" max="3337" width="11.33203125" style="38" customWidth="1"/>
    <col min="3338" max="3339" width="9" style="38" customWidth="1"/>
    <col min="3340" max="3340" width="5.5" style="38" customWidth="1"/>
    <col min="3341" max="3341" width="13.83203125" style="38" customWidth="1"/>
    <col min="3342" max="3342" width="77.1640625" style="38" customWidth="1"/>
    <col min="3343" max="3344" width="18.33203125" style="38" customWidth="1"/>
    <col min="3345" max="3345" width="5.5" style="38" customWidth="1"/>
    <col min="3346" max="3346" width="17.6640625" style="38" customWidth="1"/>
    <col min="3347" max="3347" width="5.5" style="38" customWidth="1"/>
    <col min="3348" max="3348" width="9" style="38" customWidth="1"/>
    <col min="3349" max="3349" width="15.1640625" style="38" customWidth="1"/>
    <col min="3350" max="3350" width="0" style="38" hidden="1" customWidth="1"/>
    <col min="3351" max="3351" width="6" style="38" customWidth="1"/>
    <col min="3352" max="3585" width="12" style="38"/>
    <col min="3586" max="3586" width="14.83203125" style="38" customWidth="1"/>
    <col min="3587" max="3587" width="5.5" style="38" customWidth="1"/>
    <col min="3588" max="3588" width="14.83203125" style="38" customWidth="1"/>
    <col min="3589" max="3589" width="12.5" style="38" customWidth="1"/>
    <col min="3590" max="3590" width="5.5" style="38" customWidth="1"/>
    <col min="3591" max="3591" width="9" style="38" customWidth="1"/>
    <col min="3592" max="3593" width="11.33203125" style="38" customWidth="1"/>
    <col min="3594" max="3595" width="9" style="38" customWidth="1"/>
    <col min="3596" max="3596" width="5.5" style="38" customWidth="1"/>
    <col min="3597" max="3597" width="13.83203125" style="38" customWidth="1"/>
    <col min="3598" max="3598" width="77.1640625" style="38" customWidth="1"/>
    <col min="3599" max="3600" width="18.33203125" style="38" customWidth="1"/>
    <col min="3601" max="3601" width="5.5" style="38" customWidth="1"/>
    <col min="3602" max="3602" width="17.6640625" style="38" customWidth="1"/>
    <col min="3603" max="3603" width="5.5" style="38" customWidth="1"/>
    <col min="3604" max="3604" width="9" style="38" customWidth="1"/>
    <col min="3605" max="3605" width="15.1640625" style="38" customWidth="1"/>
    <col min="3606" max="3606" width="0" style="38" hidden="1" customWidth="1"/>
    <col min="3607" max="3607" width="6" style="38" customWidth="1"/>
    <col min="3608" max="3841" width="12" style="38"/>
    <col min="3842" max="3842" width="14.83203125" style="38" customWidth="1"/>
    <col min="3843" max="3843" width="5.5" style="38" customWidth="1"/>
    <col min="3844" max="3844" width="14.83203125" style="38" customWidth="1"/>
    <col min="3845" max="3845" width="12.5" style="38" customWidth="1"/>
    <col min="3846" max="3846" width="5.5" style="38" customWidth="1"/>
    <col min="3847" max="3847" width="9" style="38" customWidth="1"/>
    <col min="3848" max="3849" width="11.33203125" style="38" customWidth="1"/>
    <col min="3850" max="3851" width="9" style="38" customWidth="1"/>
    <col min="3852" max="3852" width="5.5" style="38" customWidth="1"/>
    <col min="3853" max="3853" width="13.83203125" style="38" customWidth="1"/>
    <col min="3854" max="3854" width="77.1640625" style="38" customWidth="1"/>
    <col min="3855" max="3856" width="18.33203125" style="38" customWidth="1"/>
    <col min="3857" max="3857" width="5.5" style="38" customWidth="1"/>
    <col min="3858" max="3858" width="17.6640625" style="38" customWidth="1"/>
    <col min="3859" max="3859" width="5.5" style="38" customWidth="1"/>
    <col min="3860" max="3860" width="9" style="38" customWidth="1"/>
    <col min="3861" max="3861" width="15.1640625" style="38" customWidth="1"/>
    <col min="3862" max="3862" width="0" style="38" hidden="1" customWidth="1"/>
    <col min="3863" max="3863" width="6" style="38" customWidth="1"/>
    <col min="3864" max="4097" width="12" style="38"/>
    <col min="4098" max="4098" width="14.83203125" style="38" customWidth="1"/>
    <col min="4099" max="4099" width="5.5" style="38" customWidth="1"/>
    <col min="4100" max="4100" width="14.83203125" style="38" customWidth="1"/>
    <col min="4101" max="4101" width="12.5" style="38" customWidth="1"/>
    <col min="4102" max="4102" width="5.5" style="38" customWidth="1"/>
    <col min="4103" max="4103" width="9" style="38" customWidth="1"/>
    <col min="4104" max="4105" width="11.33203125" style="38" customWidth="1"/>
    <col min="4106" max="4107" width="9" style="38" customWidth="1"/>
    <col min="4108" max="4108" width="5.5" style="38" customWidth="1"/>
    <col min="4109" max="4109" width="13.83203125" style="38" customWidth="1"/>
    <col min="4110" max="4110" width="77.1640625" style="38" customWidth="1"/>
    <col min="4111" max="4112" width="18.33203125" style="38" customWidth="1"/>
    <col min="4113" max="4113" width="5.5" style="38" customWidth="1"/>
    <col min="4114" max="4114" width="17.6640625" style="38" customWidth="1"/>
    <col min="4115" max="4115" width="5.5" style="38" customWidth="1"/>
    <col min="4116" max="4116" width="9" style="38" customWidth="1"/>
    <col min="4117" max="4117" width="15.1640625" style="38" customWidth="1"/>
    <col min="4118" max="4118" width="0" style="38" hidden="1" customWidth="1"/>
    <col min="4119" max="4119" width="6" style="38" customWidth="1"/>
    <col min="4120" max="4353" width="12" style="38"/>
    <col min="4354" max="4354" width="14.83203125" style="38" customWidth="1"/>
    <col min="4355" max="4355" width="5.5" style="38" customWidth="1"/>
    <col min="4356" max="4356" width="14.83203125" style="38" customWidth="1"/>
    <col min="4357" max="4357" width="12.5" style="38" customWidth="1"/>
    <col min="4358" max="4358" width="5.5" style="38" customWidth="1"/>
    <col min="4359" max="4359" width="9" style="38" customWidth="1"/>
    <col min="4360" max="4361" width="11.33203125" style="38" customWidth="1"/>
    <col min="4362" max="4363" width="9" style="38" customWidth="1"/>
    <col min="4364" max="4364" width="5.5" style="38" customWidth="1"/>
    <col min="4365" max="4365" width="13.83203125" style="38" customWidth="1"/>
    <col min="4366" max="4366" width="77.1640625" style="38" customWidth="1"/>
    <col min="4367" max="4368" width="18.33203125" style="38" customWidth="1"/>
    <col min="4369" max="4369" width="5.5" style="38" customWidth="1"/>
    <col min="4370" max="4370" width="17.6640625" style="38" customWidth="1"/>
    <col min="4371" max="4371" width="5.5" style="38" customWidth="1"/>
    <col min="4372" max="4372" width="9" style="38" customWidth="1"/>
    <col min="4373" max="4373" width="15.1640625" style="38" customWidth="1"/>
    <col min="4374" max="4374" width="0" style="38" hidden="1" customWidth="1"/>
    <col min="4375" max="4375" width="6" style="38" customWidth="1"/>
    <col min="4376" max="4609" width="12" style="38"/>
    <col min="4610" max="4610" width="14.83203125" style="38" customWidth="1"/>
    <col min="4611" max="4611" width="5.5" style="38" customWidth="1"/>
    <col min="4612" max="4612" width="14.83203125" style="38" customWidth="1"/>
    <col min="4613" max="4613" width="12.5" style="38" customWidth="1"/>
    <col min="4614" max="4614" width="5.5" style="38" customWidth="1"/>
    <col min="4615" max="4615" width="9" style="38" customWidth="1"/>
    <col min="4616" max="4617" width="11.33203125" style="38" customWidth="1"/>
    <col min="4618" max="4619" width="9" style="38" customWidth="1"/>
    <col min="4620" max="4620" width="5.5" style="38" customWidth="1"/>
    <col min="4621" max="4621" width="13.83203125" style="38" customWidth="1"/>
    <col min="4622" max="4622" width="77.1640625" style="38" customWidth="1"/>
    <col min="4623" max="4624" width="18.33203125" style="38" customWidth="1"/>
    <col min="4625" max="4625" width="5.5" style="38" customWidth="1"/>
    <col min="4626" max="4626" width="17.6640625" style="38" customWidth="1"/>
    <col min="4627" max="4627" width="5.5" style="38" customWidth="1"/>
    <col min="4628" max="4628" width="9" style="38" customWidth="1"/>
    <col min="4629" max="4629" width="15.1640625" style="38" customWidth="1"/>
    <col min="4630" max="4630" width="0" style="38" hidden="1" customWidth="1"/>
    <col min="4631" max="4631" width="6" style="38" customWidth="1"/>
    <col min="4632" max="4865" width="12" style="38"/>
    <col min="4866" max="4866" width="14.83203125" style="38" customWidth="1"/>
    <col min="4867" max="4867" width="5.5" style="38" customWidth="1"/>
    <col min="4868" max="4868" width="14.83203125" style="38" customWidth="1"/>
    <col min="4869" max="4869" width="12.5" style="38" customWidth="1"/>
    <col min="4870" max="4870" width="5.5" style="38" customWidth="1"/>
    <col min="4871" max="4871" width="9" style="38" customWidth="1"/>
    <col min="4872" max="4873" width="11.33203125" style="38" customWidth="1"/>
    <col min="4874" max="4875" width="9" style="38" customWidth="1"/>
    <col min="4876" max="4876" width="5.5" style="38" customWidth="1"/>
    <col min="4877" max="4877" width="13.83203125" style="38" customWidth="1"/>
    <col min="4878" max="4878" width="77.1640625" style="38" customWidth="1"/>
    <col min="4879" max="4880" width="18.33203125" style="38" customWidth="1"/>
    <col min="4881" max="4881" width="5.5" style="38" customWidth="1"/>
    <col min="4882" max="4882" width="17.6640625" style="38" customWidth="1"/>
    <col min="4883" max="4883" width="5.5" style="38" customWidth="1"/>
    <col min="4884" max="4884" width="9" style="38" customWidth="1"/>
    <col min="4885" max="4885" width="15.1640625" style="38" customWidth="1"/>
    <col min="4886" max="4886" width="0" style="38" hidden="1" customWidth="1"/>
    <col min="4887" max="4887" width="6" style="38" customWidth="1"/>
    <col min="4888" max="5121" width="12" style="38"/>
    <col min="5122" max="5122" width="14.83203125" style="38" customWidth="1"/>
    <col min="5123" max="5123" width="5.5" style="38" customWidth="1"/>
    <col min="5124" max="5124" width="14.83203125" style="38" customWidth="1"/>
    <col min="5125" max="5125" width="12.5" style="38" customWidth="1"/>
    <col min="5126" max="5126" width="5.5" style="38" customWidth="1"/>
    <col min="5127" max="5127" width="9" style="38" customWidth="1"/>
    <col min="5128" max="5129" width="11.33203125" style="38" customWidth="1"/>
    <col min="5130" max="5131" width="9" style="38" customWidth="1"/>
    <col min="5132" max="5132" width="5.5" style="38" customWidth="1"/>
    <col min="5133" max="5133" width="13.83203125" style="38" customWidth="1"/>
    <col min="5134" max="5134" width="77.1640625" style="38" customWidth="1"/>
    <col min="5135" max="5136" width="18.33203125" style="38" customWidth="1"/>
    <col min="5137" max="5137" width="5.5" style="38" customWidth="1"/>
    <col min="5138" max="5138" width="17.6640625" style="38" customWidth="1"/>
    <col min="5139" max="5139" width="5.5" style="38" customWidth="1"/>
    <col min="5140" max="5140" width="9" style="38" customWidth="1"/>
    <col min="5141" max="5141" width="15.1640625" style="38" customWidth="1"/>
    <col min="5142" max="5142" width="0" style="38" hidden="1" customWidth="1"/>
    <col min="5143" max="5143" width="6" style="38" customWidth="1"/>
    <col min="5144" max="5377" width="12" style="38"/>
    <col min="5378" max="5378" width="14.83203125" style="38" customWidth="1"/>
    <col min="5379" max="5379" width="5.5" style="38" customWidth="1"/>
    <col min="5380" max="5380" width="14.83203125" style="38" customWidth="1"/>
    <col min="5381" max="5381" width="12.5" style="38" customWidth="1"/>
    <col min="5382" max="5382" width="5.5" style="38" customWidth="1"/>
    <col min="5383" max="5383" width="9" style="38" customWidth="1"/>
    <col min="5384" max="5385" width="11.33203125" style="38" customWidth="1"/>
    <col min="5386" max="5387" width="9" style="38" customWidth="1"/>
    <col min="5388" max="5388" width="5.5" style="38" customWidth="1"/>
    <col min="5389" max="5389" width="13.83203125" style="38" customWidth="1"/>
    <col min="5390" max="5390" width="77.1640625" style="38" customWidth="1"/>
    <col min="5391" max="5392" width="18.33203125" style="38" customWidth="1"/>
    <col min="5393" max="5393" width="5.5" style="38" customWidth="1"/>
    <col min="5394" max="5394" width="17.6640625" style="38" customWidth="1"/>
    <col min="5395" max="5395" width="5.5" style="38" customWidth="1"/>
    <col min="5396" max="5396" width="9" style="38" customWidth="1"/>
    <col min="5397" max="5397" width="15.1640625" style="38" customWidth="1"/>
    <col min="5398" max="5398" width="0" style="38" hidden="1" customWidth="1"/>
    <col min="5399" max="5399" width="6" style="38" customWidth="1"/>
    <col min="5400" max="5633" width="12" style="38"/>
    <col min="5634" max="5634" width="14.83203125" style="38" customWidth="1"/>
    <col min="5635" max="5635" width="5.5" style="38" customWidth="1"/>
    <col min="5636" max="5636" width="14.83203125" style="38" customWidth="1"/>
    <col min="5637" max="5637" width="12.5" style="38" customWidth="1"/>
    <col min="5638" max="5638" width="5.5" style="38" customWidth="1"/>
    <col min="5639" max="5639" width="9" style="38" customWidth="1"/>
    <col min="5640" max="5641" width="11.33203125" style="38" customWidth="1"/>
    <col min="5642" max="5643" width="9" style="38" customWidth="1"/>
    <col min="5644" max="5644" width="5.5" style="38" customWidth="1"/>
    <col min="5645" max="5645" width="13.83203125" style="38" customWidth="1"/>
    <col min="5646" max="5646" width="77.1640625" style="38" customWidth="1"/>
    <col min="5647" max="5648" width="18.33203125" style="38" customWidth="1"/>
    <col min="5649" max="5649" width="5.5" style="38" customWidth="1"/>
    <col min="5650" max="5650" width="17.6640625" style="38" customWidth="1"/>
    <col min="5651" max="5651" width="5.5" style="38" customWidth="1"/>
    <col min="5652" max="5652" width="9" style="38" customWidth="1"/>
    <col min="5653" max="5653" width="15.1640625" style="38" customWidth="1"/>
    <col min="5654" max="5654" width="0" style="38" hidden="1" customWidth="1"/>
    <col min="5655" max="5655" width="6" style="38" customWidth="1"/>
    <col min="5656" max="5889" width="12" style="38"/>
    <col min="5890" max="5890" width="14.83203125" style="38" customWidth="1"/>
    <col min="5891" max="5891" width="5.5" style="38" customWidth="1"/>
    <col min="5892" max="5892" width="14.83203125" style="38" customWidth="1"/>
    <col min="5893" max="5893" width="12.5" style="38" customWidth="1"/>
    <col min="5894" max="5894" width="5.5" style="38" customWidth="1"/>
    <col min="5895" max="5895" width="9" style="38" customWidth="1"/>
    <col min="5896" max="5897" width="11.33203125" style="38" customWidth="1"/>
    <col min="5898" max="5899" width="9" style="38" customWidth="1"/>
    <col min="5900" max="5900" width="5.5" style="38" customWidth="1"/>
    <col min="5901" max="5901" width="13.83203125" style="38" customWidth="1"/>
    <col min="5902" max="5902" width="77.1640625" style="38" customWidth="1"/>
    <col min="5903" max="5904" width="18.33203125" style="38" customWidth="1"/>
    <col min="5905" max="5905" width="5.5" style="38" customWidth="1"/>
    <col min="5906" max="5906" width="17.6640625" style="38" customWidth="1"/>
    <col min="5907" max="5907" width="5.5" style="38" customWidth="1"/>
    <col min="5908" max="5908" width="9" style="38" customWidth="1"/>
    <col min="5909" max="5909" width="15.1640625" style="38" customWidth="1"/>
    <col min="5910" max="5910" width="0" style="38" hidden="1" customWidth="1"/>
    <col min="5911" max="5911" width="6" style="38" customWidth="1"/>
    <col min="5912" max="6145" width="12" style="38"/>
    <col min="6146" max="6146" width="14.83203125" style="38" customWidth="1"/>
    <col min="6147" max="6147" width="5.5" style="38" customWidth="1"/>
    <col min="6148" max="6148" width="14.83203125" style="38" customWidth="1"/>
    <col min="6149" max="6149" width="12.5" style="38" customWidth="1"/>
    <col min="6150" max="6150" width="5.5" style="38" customWidth="1"/>
    <col min="6151" max="6151" width="9" style="38" customWidth="1"/>
    <col min="6152" max="6153" width="11.33203125" style="38" customWidth="1"/>
    <col min="6154" max="6155" width="9" style="38" customWidth="1"/>
    <col min="6156" max="6156" width="5.5" style="38" customWidth="1"/>
    <col min="6157" max="6157" width="13.83203125" style="38" customWidth="1"/>
    <col min="6158" max="6158" width="77.1640625" style="38" customWidth="1"/>
    <col min="6159" max="6160" width="18.33203125" style="38" customWidth="1"/>
    <col min="6161" max="6161" width="5.5" style="38" customWidth="1"/>
    <col min="6162" max="6162" width="17.6640625" style="38" customWidth="1"/>
    <col min="6163" max="6163" width="5.5" style="38" customWidth="1"/>
    <col min="6164" max="6164" width="9" style="38" customWidth="1"/>
    <col min="6165" max="6165" width="15.1640625" style="38" customWidth="1"/>
    <col min="6166" max="6166" width="0" style="38" hidden="1" customWidth="1"/>
    <col min="6167" max="6167" width="6" style="38" customWidth="1"/>
    <col min="6168" max="6401" width="12" style="38"/>
    <col min="6402" max="6402" width="14.83203125" style="38" customWidth="1"/>
    <col min="6403" max="6403" width="5.5" style="38" customWidth="1"/>
    <col min="6404" max="6404" width="14.83203125" style="38" customWidth="1"/>
    <col min="6405" max="6405" width="12.5" style="38" customWidth="1"/>
    <col min="6406" max="6406" width="5.5" style="38" customWidth="1"/>
    <col min="6407" max="6407" width="9" style="38" customWidth="1"/>
    <col min="6408" max="6409" width="11.33203125" style="38" customWidth="1"/>
    <col min="6410" max="6411" width="9" style="38" customWidth="1"/>
    <col min="6412" max="6412" width="5.5" style="38" customWidth="1"/>
    <col min="6413" max="6413" width="13.83203125" style="38" customWidth="1"/>
    <col min="6414" max="6414" width="77.1640625" style="38" customWidth="1"/>
    <col min="6415" max="6416" width="18.33203125" style="38" customWidth="1"/>
    <col min="6417" max="6417" width="5.5" style="38" customWidth="1"/>
    <col min="6418" max="6418" width="17.6640625" style="38" customWidth="1"/>
    <col min="6419" max="6419" width="5.5" style="38" customWidth="1"/>
    <col min="6420" max="6420" width="9" style="38" customWidth="1"/>
    <col min="6421" max="6421" width="15.1640625" style="38" customWidth="1"/>
    <col min="6422" max="6422" width="0" style="38" hidden="1" customWidth="1"/>
    <col min="6423" max="6423" width="6" style="38" customWidth="1"/>
    <col min="6424" max="6657" width="12" style="38"/>
    <col min="6658" max="6658" width="14.83203125" style="38" customWidth="1"/>
    <col min="6659" max="6659" width="5.5" style="38" customWidth="1"/>
    <col min="6660" max="6660" width="14.83203125" style="38" customWidth="1"/>
    <col min="6661" max="6661" width="12.5" style="38" customWidth="1"/>
    <col min="6662" max="6662" width="5.5" style="38" customWidth="1"/>
    <col min="6663" max="6663" width="9" style="38" customWidth="1"/>
    <col min="6664" max="6665" width="11.33203125" style="38" customWidth="1"/>
    <col min="6666" max="6667" width="9" style="38" customWidth="1"/>
    <col min="6668" max="6668" width="5.5" style="38" customWidth="1"/>
    <col min="6669" max="6669" width="13.83203125" style="38" customWidth="1"/>
    <col min="6670" max="6670" width="77.1640625" style="38" customWidth="1"/>
    <col min="6671" max="6672" width="18.33203125" style="38" customWidth="1"/>
    <col min="6673" max="6673" width="5.5" style="38" customWidth="1"/>
    <col min="6674" max="6674" width="17.6640625" style="38" customWidth="1"/>
    <col min="6675" max="6675" width="5.5" style="38" customWidth="1"/>
    <col min="6676" max="6676" width="9" style="38" customWidth="1"/>
    <col min="6677" max="6677" width="15.1640625" style="38" customWidth="1"/>
    <col min="6678" max="6678" width="0" style="38" hidden="1" customWidth="1"/>
    <col min="6679" max="6679" width="6" style="38" customWidth="1"/>
    <col min="6680" max="6913" width="12" style="38"/>
    <col min="6914" max="6914" width="14.83203125" style="38" customWidth="1"/>
    <col min="6915" max="6915" width="5.5" style="38" customWidth="1"/>
    <col min="6916" max="6916" width="14.83203125" style="38" customWidth="1"/>
    <col min="6917" max="6917" width="12.5" style="38" customWidth="1"/>
    <col min="6918" max="6918" width="5.5" style="38" customWidth="1"/>
    <col min="6919" max="6919" width="9" style="38" customWidth="1"/>
    <col min="6920" max="6921" width="11.33203125" style="38" customWidth="1"/>
    <col min="6922" max="6923" width="9" style="38" customWidth="1"/>
    <col min="6924" max="6924" width="5.5" style="38" customWidth="1"/>
    <col min="6925" max="6925" width="13.83203125" style="38" customWidth="1"/>
    <col min="6926" max="6926" width="77.1640625" style="38" customWidth="1"/>
    <col min="6927" max="6928" width="18.33203125" style="38" customWidth="1"/>
    <col min="6929" max="6929" width="5.5" style="38" customWidth="1"/>
    <col min="6930" max="6930" width="17.6640625" style="38" customWidth="1"/>
    <col min="6931" max="6931" width="5.5" style="38" customWidth="1"/>
    <col min="6932" max="6932" width="9" style="38" customWidth="1"/>
    <col min="6933" max="6933" width="15.1640625" style="38" customWidth="1"/>
    <col min="6934" max="6934" width="0" style="38" hidden="1" customWidth="1"/>
    <col min="6935" max="6935" width="6" style="38" customWidth="1"/>
    <col min="6936" max="7169" width="12" style="38"/>
    <col min="7170" max="7170" width="14.83203125" style="38" customWidth="1"/>
    <col min="7171" max="7171" width="5.5" style="38" customWidth="1"/>
    <col min="7172" max="7172" width="14.83203125" style="38" customWidth="1"/>
    <col min="7173" max="7173" width="12.5" style="38" customWidth="1"/>
    <col min="7174" max="7174" width="5.5" style="38" customWidth="1"/>
    <col min="7175" max="7175" width="9" style="38" customWidth="1"/>
    <col min="7176" max="7177" width="11.33203125" style="38" customWidth="1"/>
    <col min="7178" max="7179" width="9" style="38" customWidth="1"/>
    <col min="7180" max="7180" width="5.5" style="38" customWidth="1"/>
    <col min="7181" max="7181" width="13.83203125" style="38" customWidth="1"/>
    <col min="7182" max="7182" width="77.1640625" style="38" customWidth="1"/>
    <col min="7183" max="7184" width="18.33203125" style="38" customWidth="1"/>
    <col min="7185" max="7185" width="5.5" style="38" customWidth="1"/>
    <col min="7186" max="7186" width="17.6640625" style="38" customWidth="1"/>
    <col min="7187" max="7187" width="5.5" style="38" customWidth="1"/>
    <col min="7188" max="7188" width="9" style="38" customWidth="1"/>
    <col min="7189" max="7189" width="15.1640625" style="38" customWidth="1"/>
    <col min="7190" max="7190" width="0" style="38" hidden="1" customWidth="1"/>
    <col min="7191" max="7191" width="6" style="38" customWidth="1"/>
    <col min="7192" max="7425" width="12" style="38"/>
    <col min="7426" max="7426" width="14.83203125" style="38" customWidth="1"/>
    <col min="7427" max="7427" width="5.5" style="38" customWidth="1"/>
    <col min="7428" max="7428" width="14.83203125" style="38" customWidth="1"/>
    <col min="7429" max="7429" width="12.5" style="38" customWidth="1"/>
    <col min="7430" max="7430" width="5.5" style="38" customWidth="1"/>
    <col min="7431" max="7431" width="9" style="38" customWidth="1"/>
    <col min="7432" max="7433" width="11.33203125" style="38" customWidth="1"/>
    <col min="7434" max="7435" width="9" style="38" customWidth="1"/>
    <col min="7436" max="7436" width="5.5" style="38" customWidth="1"/>
    <col min="7437" max="7437" width="13.83203125" style="38" customWidth="1"/>
    <col min="7438" max="7438" width="77.1640625" style="38" customWidth="1"/>
    <col min="7439" max="7440" width="18.33203125" style="38" customWidth="1"/>
    <col min="7441" max="7441" width="5.5" style="38" customWidth="1"/>
    <col min="7442" max="7442" width="17.6640625" style="38" customWidth="1"/>
    <col min="7443" max="7443" width="5.5" style="38" customWidth="1"/>
    <col min="7444" max="7444" width="9" style="38" customWidth="1"/>
    <col min="7445" max="7445" width="15.1640625" style="38" customWidth="1"/>
    <col min="7446" max="7446" width="0" style="38" hidden="1" customWidth="1"/>
    <col min="7447" max="7447" width="6" style="38" customWidth="1"/>
    <col min="7448" max="7681" width="12" style="38"/>
    <col min="7682" max="7682" width="14.83203125" style="38" customWidth="1"/>
    <col min="7683" max="7683" width="5.5" style="38" customWidth="1"/>
    <col min="7684" max="7684" width="14.83203125" style="38" customWidth="1"/>
    <col min="7685" max="7685" width="12.5" style="38" customWidth="1"/>
    <col min="7686" max="7686" width="5.5" style="38" customWidth="1"/>
    <col min="7687" max="7687" width="9" style="38" customWidth="1"/>
    <col min="7688" max="7689" width="11.33203125" style="38" customWidth="1"/>
    <col min="7690" max="7691" width="9" style="38" customWidth="1"/>
    <col min="7692" max="7692" width="5.5" style="38" customWidth="1"/>
    <col min="7693" max="7693" width="13.83203125" style="38" customWidth="1"/>
    <col min="7694" max="7694" width="77.1640625" style="38" customWidth="1"/>
    <col min="7695" max="7696" width="18.33203125" style="38" customWidth="1"/>
    <col min="7697" max="7697" width="5.5" style="38" customWidth="1"/>
    <col min="7698" max="7698" width="17.6640625" style="38" customWidth="1"/>
    <col min="7699" max="7699" width="5.5" style="38" customWidth="1"/>
    <col min="7700" max="7700" width="9" style="38" customWidth="1"/>
    <col min="7701" max="7701" width="15.1640625" style="38" customWidth="1"/>
    <col min="7702" max="7702" width="0" style="38" hidden="1" customWidth="1"/>
    <col min="7703" max="7703" width="6" style="38" customWidth="1"/>
    <col min="7704" max="7937" width="12" style="38"/>
    <col min="7938" max="7938" width="14.83203125" style="38" customWidth="1"/>
    <col min="7939" max="7939" width="5.5" style="38" customWidth="1"/>
    <col min="7940" max="7940" width="14.83203125" style="38" customWidth="1"/>
    <col min="7941" max="7941" width="12.5" style="38" customWidth="1"/>
    <col min="7942" max="7942" width="5.5" style="38" customWidth="1"/>
    <col min="7943" max="7943" width="9" style="38" customWidth="1"/>
    <col min="7944" max="7945" width="11.33203125" style="38" customWidth="1"/>
    <col min="7946" max="7947" width="9" style="38" customWidth="1"/>
    <col min="7948" max="7948" width="5.5" style="38" customWidth="1"/>
    <col min="7949" max="7949" width="13.83203125" style="38" customWidth="1"/>
    <col min="7950" max="7950" width="77.1640625" style="38" customWidth="1"/>
    <col min="7951" max="7952" width="18.33203125" style="38" customWidth="1"/>
    <col min="7953" max="7953" width="5.5" style="38" customWidth="1"/>
    <col min="7954" max="7954" width="17.6640625" style="38" customWidth="1"/>
    <col min="7955" max="7955" width="5.5" style="38" customWidth="1"/>
    <col min="7956" max="7956" width="9" style="38" customWidth="1"/>
    <col min="7957" max="7957" width="15.1640625" style="38" customWidth="1"/>
    <col min="7958" max="7958" width="0" style="38" hidden="1" customWidth="1"/>
    <col min="7959" max="7959" width="6" style="38" customWidth="1"/>
    <col min="7960" max="8193" width="12" style="38"/>
    <col min="8194" max="8194" width="14.83203125" style="38" customWidth="1"/>
    <col min="8195" max="8195" width="5.5" style="38" customWidth="1"/>
    <col min="8196" max="8196" width="14.83203125" style="38" customWidth="1"/>
    <col min="8197" max="8197" width="12.5" style="38" customWidth="1"/>
    <col min="8198" max="8198" width="5.5" style="38" customWidth="1"/>
    <col min="8199" max="8199" width="9" style="38" customWidth="1"/>
    <col min="8200" max="8201" width="11.33203125" style="38" customWidth="1"/>
    <col min="8202" max="8203" width="9" style="38" customWidth="1"/>
    <col min="8204" max="8204" width="5.5" style="38" customWidth="1"/>
    <col min="8205" max="8205" width="13.83203125" style="38" customWidth="1"/>
    <col min="8206" max="8206" width="77.1640625" style="38" customWidth="1"/>
    <col min="8207" max="8208" width="18.33203125" style="38" customWidth="1"/>
    <col min="8209" max="8209" width="5.5" style="38" customWidth="1"/>
    <col min="8210" max="8210" width="17.6640625" style="38" customWidth="1"/>
    <col min="8211" max="8211" width="5.5" style="38" customWidth="1"/>
    <col min="8212" max="8212" width="9" style="38" customWidth="1"/>
    <col min="8213" max="8213" width="15.1640625" style="38" customWidth="1"/>
    <col min="8214" max="8214" width="0" style="38" hidden="1" customWidth="1"/>
    <col min="8215" max="8215" width="6" style="38" customWidth="1"/>
    <col min="8216" max="8449" width="12" style="38"/>
    <col min="8450" max="8450" width="14.83203125" style="38" customWidth="1"/>
    <col min="8451" max="8451" width="5.5" style="38" customWidth="1"/>
    <col min="8452" max="8452" width="14.83203125" style="38" customWidth="1"/>
    <col min="8453" max="8453" width="12.5" style="38" customWidth="1"/>
    <col min="8454" max="8454" width="5.5" style="38" customWidth="1"/>
    <col min="8455" max="8455" width="9" style="38" customWidth="1"/>
    <col min="8456" max="8457" width="11.33203125" style="38" customWidth="1"/>
    <col min="8458" max="8459" width="9" style="38" customWidth="1"/>
    <col min="8460" max="8460" width="5.5" style="38" customWidth="1"/>
    <col min="8461" max="8461" width="13.83203125" style="38" customWidth="1"/>
    <col min="8462" max="8462" width="77.1640625" style="38" customWidth="1"/>
    <col min="8463" max="8464" width="18.33203125" style="38" customWidth="1"/>
    <col min="8465" max="8465" width="5.5" style="38" customWidth="1"/>
    <col min="8466" max="8466" width="17.6640625" style="38" customWidth="1"/>
    <col min="8467" max="8467" width="5.5" style="38" customWidth="1"/>
    <col min="8468" max="8468" width="9" style="38" customWidth="1"/>
    <col min="8469" max="8469" width="15.1640625" style="38" customWidth="1"/>
    <col min="8470" max="8470" width="0" style="38" hidden="1" customWidth="1"/>
    <col min="8471" max="8471" width="6" style="38" customWidth="1"/>
    <col min="8472" max="8705" width="12" style="38"/>
    <col min="8706" max="8706" width="14.83203125" style="38" customWidth="1"/>
    <col min="8707" max="8707" width="5.5" style="38" customWidth="1"/>
    <col min="8708" max="8708" width="14.83203125" style="38" customWidth="1"/>
    <col min="8709" max="8709" width="12.5" style="38" customWidth="1"/>
    <col min="8710" max="8710" width="5.5" style="38" customWidth="1"/>
    <col min="8711" max="8711" width="9" style="38" customWidth="1"/>
    <col min="8712" max="8713" width="11.33203125" style="38" customWidth="1"/>
    <col min="8714" max="8715" width="9" style="38" customWidth="1"/>
    <col min="8716" max="8716" width="5.5" style="38" customWidth="1"/>
    <col min="8717" max="8717" width="13.83203125" style="38" customWidth="1"/>
    <col min="8718" max="8718" width="77.1640625" style="38" customWidth="1"/>
    <col min="8719" max="8720" width="18.33203125" style="38" customWidth="1"/>
    <col min="8721" max="8721" width="5.5" style="38" customWidth="1"/>
    <col min="8722" max="8722" width="17.6640625" style="38" customWidth="1"/>
    <col min="8723" max="8723" width="5.5" style="38" customWidth="1"/>
    <col min="8724" max="8724" width="9" style="38" customWidth="1"/>
    <col min="8725" max="8725" width="15.1640625" style="38" customWidth="1"/>
    <col min="8726" max="8726" width="0" style="38" hidden="1" customWidth="1"/>
    <col min="8727" max="8727" width="6" style="38" customWidth="1"/>
    <col min="8728" max="8961" width="12" style="38"/>
    <col min="8962" max="8962" width="14.83203125" style="38" customWidth="1"/>
    <col min="8963" max="8963" width="5.5" style="38" customWidth="1"/>
    <col min="8964" max="8964" width="14.83203125" style="38" customWidth="1"/>
    <col min="8965" max="8965" width="12.5" style="38" customWidth="1"/>
    <col min="8966" max="8966" width="5.5" style="38" customWidth="1"/>
    <col min="8967" max="8967" width="9" style="38" customWidth="1"/>
    <col min="8968" max="8969" width="11.33203125" style="38" customWidth="1"/>
    <col min="8970" max="8971" width="9" style="38" customWidth="1"/>
    <col min="8972" max="8972" width="5.5" style="38" customWidth="1"/>
    <col min="8973" max="8973" width="13.83203125" style="38" customWidth="1"/>
    <col min="8974" max="8974" width="77.1640625" style="38" customWidth="1"/>
    <col min="8975" max="8976" width="18.33203125" style="38" customWidth="1"/>
    <col min="8977" max="8977" width="5.5" style="38" customWidth="1"/>
    <col min="8978" max="8978" width="17.6640625" style="38" customWidth="1"/>
    <col min="8979" max="8979" width="5.5" style="38" customWidth="1"/>
    <col min="8980" max="8980" width="9" style="38" customWidth="1"/>
    <col min="8981" max="8981" width="15.1640625" style="38" customWidth="1"/>
    <col min="8982" max="8982" width="0" style="38" hidden="1" customWidth="1"/>
    <col min="8983" max="8983" width="6" style="38" customWidth="1"/>
    <col min="8984" max="9217" width="12" style="38"/>
    <col min="9218" max="9218" width="14.83203125" style="38" customWidth="1"/>
    <col min="9219" max="9219" width="5.5" style="38" customWidth="1"/>
    <col min="9220" max="9220" width="14.83203125" style="38" customWidth="1"/>
    <col min="9221" max="9221" width="12.5" style="38" customWidth="1"/>
    <col min="9222" max="9222" width="5.5" style="38" customWidth="1"/>
    <col min="9223" max="9223" width="9" style="38" customWidth="1"/>
    <col min="9224" max="9225" width="11.33203125" style="38" customWidth="1"/>
    <col min="9226" max="9227" width="9" style="38" customWidth="1"/>
    <col min="9228" max="9228" width="5.5" style="38" customWidth="1"/>
    <col min="9229" max="9229" width="13.83203125" style="38" customWidth="1"/>
    <col min="9230" max="9230" width="77.1640625" style="38" customWidth="1"/>
    <col min="9231" max="9232" width="18.33203125" style="38" customWidth="1"/>
    <col min="9233" max="9233" width="5.5" style="38" customWidth="1"/>
    <col min="9234" max="9234" width="17.6640625" style="38" customWidth="1"/>
    <col min="9235" max="9235" width="5.5" style="38" customWidth="1"/>
    <col min="9236" max="9236" width="9" style="38" customWidth="1"/>
    <col min="9237" max="9237" width="15.1640625" style="38" customWidth="1"/>
    <col min="9238" max="9238" width="0" style="38" hidden="1" customWidth="1"/>
    <col min="9239" max="9239" width="6" style="38" customWidth="1"/>
    <col min="9240" max="9473" width="12" style="38"/>
    <col min="9474" max="9474" width="14.83203125" style="38" customWidth="1"/>
    <col min="9475" max="9475" width="5.5" style="38" customWidth="1"/>
    <col min="9476" max="9476" width="14.83203125" style="38" customWidth="1"/>
    <col min="9477" max="9477" width="12.5" style="38" customWidth="1"/>
    <col min="9478" max="9478" width="5.5" style="38" customWidth="1"/>
    <col min="9479" max="9479" width="9" style="38" customWidth="1"/>
    <col min="9480" max="9481" width="11.33203125" style="38" customWidth="1"/>
    <col min="9482" max="9483" width="9" style="38" customWidth="1"/>
    <col min="9484" max="9484" width="5.5" style="38" customWidth="1"/>
    <col min="9485" max="9485" width="13.83203125" style="38" customWidth="1"/>
    <col min="9486" max="9486" width="77.1640625" style="38" customWidth="1"/>
    <col min="9487" max="9488" width="18.33203125" style="38" customWidth="1"/>
    <col min="9489" max="9489" width="5.5" style="38" customWidth="1"/>
    <col min="9490" max="9490" width="17.6640625" style="38" customWidth="1"/>
    <col min="9491" max="9491" width="5.5" style="38" customWidth="1"/>
    <col min="9492" max="9492" width="9" style="38" customWidth="1"/>
    <col min="9493" max="9493" width="15.1640625" style="38" customWidth="1"/>
    <col min="9494" max="9494" width="0" style="38" hidden="1" customWidth="1"/>
    <col min="9495" max="9495" width="6" style="38" customWidth="1"/>
    <col min="9496" max="9729" width="12" style="38"/>
    <col min="9730" max="9730" width="14.83203125" style="38" customWidth="1"/>
    <col min="9731" max="9731" width="5.5" style="38" customWidth="1"/>
    <col min="9732" max="9732" width="14.83203125" style="38" customWidth="1"/>
    <col min="9733" max="9733" width="12.5" style="38" customWidth="1"/>
    <col min="9734" max="9734" width="5.5" style="38" customWidth="1"/>
    <col min="9735" max="9735" width="9" style="38" customWidth="1"/>
    <col min="9736" max="9737" width="11.33203125" style="38" customWidth="1"/>
    <col min="9738" max="9739" width="9" style="38" customWidth="1"/>
    <col min="9740" max="9740" width="5.5" style="38" customWidth="1"/>
    <col min="9741" max="9741" width="13.83203125" style="38" customWidth="1"/>
    <col min="9742" max="9742" width="77.1640625" style="38" customWidth="1"/>
    <col min="9743" max="9744" width="18.33203125" style="38" customWidth="1"/>
    <col min="9745" max="9745" width="5.5" style="38" customWidth="1"/>
    <col min="9746" max="9746" width="17.6640625" style="38" customWidth="1"/>
    <col min="9747" max="9747" width="5.5" style="38" customWidth="1"/>
    <col min="9748" max="9748" width="9" style="38" customWidth="1"/>
    <col min="9749" max="9749" width="15.1640625" style="38" customWidth="1"/>
    <col min="9750" max="9750" width="0" style="38" hidden="1" customWidth="1"/>
    <col min="9751" max="9751" width="6" style="38" customWidth="1"/>
    <col min="9752" max="9985" width="12" style="38"/>
    <col min="9986" max="9986" width="14.83203125" style="38" customWidth="1"/>
    <col min="9987" max="9987" width="5.5" style="38" customWidth="1"/>
    <col min="9988" max="9988" width="14.83203125" style="38" customWidth="1"/>
    <col min="9989" max="9989" width="12.5" style="38" customWidth="1"/>
    <col min="9990" max="9990" width="5.5" style="38" customWidth="1"/>
    <col min="9991" max="9991" width="9" style="38" customWidth="1"/>
    <col min="9992" max="9993" width="11.33203125" style="38" customWidth="1"/>
    <col min="9994" max="9995" width="9" style="38" customWidth="1"/>
    <col min="9996" max="9996" width="5.5" style="38" customWidth="1"/>
    <col min="9997" max="9997" width="13.83203125" style="38" customWidth="1"/>
    <col min="9998" max="9998" width="77.1640625" style="38" customWidth="1"/>
    <col min="9999" max="10000" width="18.33203125" style="38" customWidth="1"/>
    <col min="10001" max="10001" width="5.5" style="38" customWidth="1"/>
    <col min="10002" max="10002" width="17.6640625" style="38" customWidth="1"/>
    <col min="10003" max="10003" width="5.5" style="38" customWidth="1"/>
    <col min="10004" max="10004" width="9" style="38" customWidth="1"/>
    <col min="10005" max="10005" width="15.1640625" style="38" customWidth="1"/>
    <col min="10006" max="10006" width="0" style="38" hidden="1" customWidth="1"/>
    <col min="10007" max="10007" width="6" style="38" customWidth="1"/>
    <col min="10008" max="10241" width="12" style="38"/>
    <col min="10242" max="10242" width="14.83203125" style="38" customWidth="1"/>
    <col min="10243" max="10243" width="5.5" style="38" customWidth="1"/>
    <col min="10244" max="10244" width="14.83203125" style="38" customWidth="1"/>
    <col min="10245" max="10245" width="12.5" style="38" customWidth="1"/>
    <col min="10246" max="10246" width="5.5" style="38" customWidth="1"/>
    <col min="10247" max="10247" width="9" style="38" customWidth="1"/>
    <col min="10248" max="10249" width="11.33203125" style="38" customWidth="1"/>
    <col min="10250" max="10251" width="9" style="38" customWidth="1"/>
    <col min="10252" max="10252" width="5.5" style="38" customWidth="1"/>
    <col min="10253" max="10253" width="13.83203125" style="38" customWidth="1"/>
    <col min="10254" max="10254" width="77.1640625" style="38" customWidth="1"/>
    <col min="10255" max="10256" width="18.33203125" style="38" customWidth="1"/>
    <col min="10257" max="10257" width="5.5" style="38" customWidth="1"/>
    <col min="10258" max="10258" width="17.6640625" style="38" customWidth="1"/>
    <col min="10259" max="10259" width="5.5" style="38" customWidth="1"/>
    <col min="10260" max="10260" width="9" style="38" customWidth="1"/>
    <col min="10261" max="10261" width="15.1640625" style="38" customWidth="1"/>
    <col min="10262" max="10262" width="0" style="38" hidden="1" customWidth="1"/>
    <col min="10263" max="10263" width="6" style="38" customWidth="1"/>
    <col min="10264" max="10497" width="12" style="38"/>
    <col min="10498" max="10498" width="14.83203125" style="38" customWidth="1"/>
    <col min="10499" max="10499" width="5.5" style="38" customWidth="1"/>
    <col min="10500" max="10500" width="14.83203125" style="38" customWidth="1"/>
    <col min="10501" max="10501" width="12.5" style="38" customWidth="1"/>
    <col min="10502" max="10502" width="5.5" style="38" customWidth="1"/>
    <col min="10503" max="10503" width="9" style="38" customWidth="1"/>
    <col min="10504" max="10505" width="11.33203125" style="38" customWidth="1"/>
    <col min="10506" max="10507" width="9" style="38" customWidth="1"/>
    <col min="10508" max="10508" width="5.5" style="38" customWidth="1"/>
    <col min="10509" max="10509" width="13.83203125" style="38" customWidth="1"/>
    <col min="10510" max="10510" width="77.1640625" style="38" customWidth="1"/>
    <col min="10511" max="10512" width="18.33203125" style="38" customWidth="1"/>
    <col min="10513" max="10513" width="5.5" style="38" customWidth="1"/>
    <col min="10514" max="10514" width="17.6640625" style="38" customWidth="1"/>
    <col min="10515" max="10515" width="5.5" style="38" customWidth="1"/>
    <col min="10516" max="10516" width="9" style="38" customWidth="1"/>
    <col min="10517" max="10517" width="15.1640625" style="38" customWidth="1"/>
    <col min="10518" max="10518" width="0" style="38" hidden="1" customWidth="1"/>
    <col min="10519" max="10519" width="6" style="38" customWidth="1"/>
    <col min="10520" max="10753" width="12" style="38"/>
    <col min="10754" max="10754" width="14.83203125" style="38" customWidth="1"/>
    <col min="10755" max="10755" width="5.5" style="38" customWidth="1"/>
    <col min="10756" max="10756" width="14.83203125" style="38" customWidth="1"/>
    <col min="10757" max="10757" width="12.5" style="38" customWidth="1"/>
    <col min="10758" max="10758" width="5.5" style="38" customWidth="1"/>
    <col min="10759" max="10759" width="9" style="38" customWidth="1"/>
    <col min="10760" max="10761" width="11.33203125" style="38" customWidth="1"/>
    <col min="10762" max="10763" width="9" style="38" customWidth="1"/>
    <col min="10764" max="10764" width="5.5" style="38" customWidth="1"/>
    <col min="10765" max="10765" width="13.83203125" style="38" customWidth="1"/>
    <col min="10766" max="10766" width="77.1640625" style="38" customWidth="1"/>
    <col min="10767" max="10768" width="18.33203125" style="38" customWidth="1"/>
    <col min="10769" max="10769" width="5.5" style="38" customWidth="1"/>
    <col min="10770" max="10770" width="17.6640625" style="38" customWidth="1"/>
    <col min="10771" max="10771" width="5.5" style="38" customWidth="1"/>
    <col min="10772" max="10772" width="9" style="38" customWidth="1"/>
    <col min="10773" max="10773" width="15.1640625" style="38" customWidth="1"/>
    <col min="10774" max="10774" width="0" style="38" hidden="1" customWidth="1"/>
    <col min="10775" max="10775" width="6" style="38" customWidth="1"/>
    <col min="10776" max="11009" width="12" style="38"/>
    <col min="11010" max="11010" width="14.83203125" style="38" customWidth="1"/>
    <col min="11011" max="11011" width="5.5" style="38" customWidth="1"/>
    <col min="11012" max="11012" width="14.83203125" style="38" customWidth="1"/>
    <col min="11013" max="11013" width="12.5" style="38" customWidth="1"/>
    <col min="11014" max="11014" width="5.5" style="38" customWidth="1"/>
    <col min="11015" max="11015" width="9" style="38" customWidth="1"/>
    <col min="11016" max="11017" width="11.33203125" style="38" customWidth="1"/>
    <col min="11018" max="11019" width="9" style="38" customWidth="1"/>
    <col min="11020" max="11020" width="5.5" style="38" customWidth="1"/>
    <col min="11021" max="11021" width="13.83203125" style="38" customWidth="1"/>
    <col min="11022" max="11022" width="77.1640625" style="38" customWidth="1"/>
    <col min="11023" max="11024" width="18.33203125" style="38" customWidth="1"/>
    <col min="11025" max="11025" width="5.5" style="38" customWidth="1"/>
    <col min="11026" max="11026" width="17.6640625" style="38" customWidth="1"/>
    <col min="11027" max="11027" width="5.5" style="38" customWidth="1"/>
    <col min="11028" max="11028" width="9" style="38" customWidth="1"/>
    <col min="11029" max="11029" width="15.1640625" style="38" customWidth="1"/>
    <col min="11030" max="11030" width="0" style="38" hidden="1" customWidth="1"/>
    <col min="11031" max="11031" width="6" style="38" customWidth="1"/>
    <col min="11032" max="11265" width="12" style="38"/>
    <col min="11266" max="11266" width="14.83203125" style="38" customWidth="1"/>
    <col min="11267" max="11267" width="5.5" style="38" customWidth="1"/>
    <col min="11268" max="11268" width="14.83203125" style="38" customWidth="1"/>
    <col min="11269" max="11269" width="12.5" style="38" customWidth="1"/>
    <col min="11270" max="11270" width="5.5" style="38" customWidth="1"/>
    <col min="11271" max="11271" width="9" style="38" customWidth="1"/>
    <col min="11272" max="11273" width="11.33203125" style="38" customWidth="1"/>
    <col min="11274" max="11275" width="9" style="38" customWidth="1"/>
    <col min="11276" max="11276" width="5.5" style="38" customWidth="1"/>
    <col min="11277" max="11277" width="13.83203125" style="38" customWidth="1"/>
    <col min="11278" max="11278" width="77.1640625" style="38" customWidth="1"/>
    <col min="11279" max="11280" width="18.33203125" style="38" customWidth="1"/>
    <col min="11281" max="11281" width="5.5" style="38" customWidth="1"/>
    <col min="11282" max="11282" width="17.6640625" style="38" customWidth="1"/>
    <col min="11283" max="11283" width="5.5" style="38" customWidth="1"/>
    <col min="11284" max="11284" width="9" style="38" customWidth="1"/>
    <col min="11285" max="11285" width="15.1640625" style="38" customWidth="1"/>
    <col min="11286" max="11286" width="0" style="38" hidden="1" customWidth="1"/>
    <col min="11287" max="11287" width="6" style="38" customWidth="1"/>
    <col min="11288" max="11521" width="12" style="38"/>
    <col min="11522" max="11522" width="14.83203125" style="38" customWidth="1"/>
    <col min="11523" max="11523" width="5.5" style="38" customWidth="1"/>
    <col min="11524" max="11524" width="14.83203125" style="38" customWidth="1"/>
    <col min="11525" max="11525" width="12.5" style="38" customWidth="1"/>
    <col min="11526" max="11526" width="5.5" style="38" customWidth="1"/>
    <col min="11527" max="11527" width="9" style="38" customWidth="1"/>
    <col min="11528" max="11529" width="11.33203125" style="38" customWidth="1"/>
    <col min="11530" max="11531" width="9" style="38" customWidth="1"/>
    <col min="11532" max="11532" width="5.5" style="38" customWidth="1"/>
    <col min="11533" max="11533" width="13.83203125" style="38" customWidth="1"/>
    <col min="11534" max="11534" width="77.1640625" style="38" customWidth="1"/>
    <col min="11535" max="11536" width="18.33203125" style="38" customWidth="1"/>
    <col min="11537" max="11537" width="5.5" style="38" customWidth="1"/>
    <col min="11538" max="11538" width="17.6640625" style="38" customWidth="1"/>
    <col min="11539" max="11539" width="5.5" style="38" customWidth="1"/>
    <col min="11540" max="11540" width="9" style="38" customWidth="1"/>
    <col min="11541" max="11541" width="15.1640625" style="38" customWidth="1"/>
    <col min="11542" max="11542" width="0" style="38" hidden="1" customWidth="1"/>
    <col min="11543" max="11543" width="6" style="38" customWidth="1"/>
    <col min="11544" max="11777" width="12" style="38"/>
    <col min="11778" max="11778" width="14.83203125" style="38" customWidth="1"/>
    <col min="11779" max="11779" width="5.5" style="38" customWidth="1"/>
    <col min="11780" max="11780" width="14.83203125" style="38" customWidth="1"/>
    <col min="11781" max="11781" width="12.5" style="38" customWidth="1"/>
    <col min="11782" max="11782" width="5.5" style="38" customWidth="1"/>
    <col min="11783" max="11783" width="9" style="38" customWidth="1"/>
    <col min="11784" max="11785" width="11.33203125" style="38" customWidth="1"/>
    <col min="11786" max="11787" width="9" style="38" customWidth="1"/>
    <col min="11788" max="11788" width="5.5" style="38" customWidth="1"/>
    <col min="11789" max="11789" width="13.83203125" style="38" customWidth="1"/>
    <col min="11790" max="11790" width="77.1640625" style="38" customWidth="1"/>
    <col min="11791" max="11792" width="18.33203125" style="38" customWidth="1"/>
    <col min="11793" max="11793" width="5.5" style="38" customWidth="1"/>
    <col min="11794" max="11794" width="17.6640625" style="38" customWidth="1"/>
    <col min="11795" max="11795" width="5.5" style="38" customWidth="1"/>
    <col min="11796" max="11796" width="9" style="38" customWidth="1"/>
    <col min="11797" max="11797" width="15.1640625" style="38" customWidth="1"/>
    <col min="11798" max="11798" width="0" style="38" hidden="1" customWidth="1"/>
    <col min="11799" max="11799" width="6" style="38" customWidth="1"/>
    <col min="11800" max="12033" width="12" style="38"/>
    <col min="12034" max="12034" width="14.83203125" style="38" customWidth="1"/>
    <col min="12035" max="12035" width="5.5" style="38" customWidth="1"/>
    <col min="12036" max="12036" width="14.83203125" style="38" customWidth="1"/>
    <col min="12037" max="12037" width="12.5" style="38" customWidth="1"/>
    <col min="12038" max="12038" width="5.5" style="38" customWidth="1"/>
    <col min="12039" max="12039" width="9" style="38" customWidth="1"/>
    <col min="12040" max="12041" width="11.33203125" style="38" customWidth="1"/>
    <col min="12042" max="12043" width="9" style="38" customWidth="1"/>
    <col min="12044" max="12044" width="5.5" style="38" customWidth="1"/>
    <col min="12045" max="12045" width="13.83203125" style="38" customWidth="1"/>
    <col min="12046" max="12046" width="77.1640625" style="38" customWidth="1"/>
    <col min="12047" max="12048" width="18.33203125" style="38" customWidth="1"/>
    <col min="12049" max="12049" width="5.5" style="38" customWidth="1"/>
    <col min="12050" max="12050" width="17.6640625" style="38" customWidth="1"/>
    <col min="12051" max="12051" width="5.5" style="38" customWidth="1"/>
    <col min="12052" max="12052" width="9" style="38" customWidth="1"/>
    <col min="12053" max="12053" width="15.1640625" style="38" customWidth="1"/>
    <col min="12054" max="12054" width="0" style="38" hidden="1" customWidth="1"/>
    <col min="12055" max="12055" width="6" style="38" customWidth="1"/>
    <col min="12056" max="12289" width="12" style="38"/>
    <col min="12290" max="12290" width="14.83203125" style="38" customWidth="1"/>
    <col min="12291" max="12291" width="5.5" style="38" customWidth="1"/>
    <col min="12292" max="12292" width="14.83203125" style="38" customWidth="1"/>
    <col min="12293" max="12293" width="12.5" style="38" customWidth="1"/>
    <col min="12294" max="12294" width="5.5" style="38" customWidth="1"/>
    <col min="12295" max="12295" width="9" style="38" customWidth="1"/>
    <col min="12296" max="12297" width="11.33203125" style="38" customWidth="1"/>
    <col min="12298" max="12299" width="9" style="38" customWidth="1"/>
    <col min="12300" max="12300" width="5.5" style="38" customWidth="1"/>
    <col min="12301" max="12301" width="13.83203125" style="38" customWidth="1"/>
    <col min="12302" max="12302" width="77.1640625" style="38" customWidth="1"/>
    <col min="12303" max="12304" width="18.33203125" style="38" customWidth="1"/>
    <col min="12305" max="12305" width="5.5" style="38" customWidth="1"/>
    <col min="12306" max="12306" width="17.6640625" style="38" customWidth="1"/>
    <col min="12307" max="12307" width="5.5" style="38" customWidth="1"/>
    <col min="12308" max="12308" width="9" style="38" customWidth="1"/>
    <col min="12309" max="12309" width="15.1640625" style="38" customWidth="1"/>
    <col min="12310" max="12310" width="0" style="38" hidden="1" customWidth="1"/>
    <col min="12311" max="12311" width="6" style="38" customWidth="1"/>
    <col min="12312" max="12545" width="12" style="38"/>
    <col min="12546" max="12546" width="14.83203125" style="38" customWidth="1"/>
    <col min="12547" max="12547" width="5.5" style="38" customWidth="1"/>
    <col min="12548" max="12548" width="14.83203125" style="38" customWidth="1"/>
    <col min="12549" max="12549" width="12.5" style="38" customWidth="1"/>
    <col min="12550" max="12550" width="5.5" style="38" customWidth="1"/>
    <col min="12551" max="12551" width="9" style="38" customWidth="1"/>
    <col min="12552" max="12553" width="11.33203125" style="38" customWidth="1"/>
    <col min="12554" max="12555" width="9" style="38" customWidth="1"/>
    <col min="12556" max="12556" width="5.5" style="38" customWidth="1"/>
    <col min="12557" max="12557" width="13.83203125" style="38" customWidth="1"/>
    <col min="12558" max="12558" width="77.1640625" style="38" customWidth="1"/>
    <col min="12559" max="12560" width="18.33203125" style="38" customWidth="1"/>
    <col min="12561" max="12561" width="5.5" style="38" customWidth="1"/>
    <col min="12562" max="12562" width="17.6640625" style="38" customWidth="1"/>
    <col min="12563" max="12563" width="5.5" style="38" customWidth="1"/>
    <col min="12564" max="12564" width="9" style="38" customWidth="1"/>
    <col min="12565" max="12565" width="15.1640625" style="38" customWidth="1"/>
    <col min="12566" max="12566" width="0" style="38" hidden="1" customWidth="1"/>
    <col min="12567" max="12567" width="6" style="38" customWidth="1"/>
    <col min="12568" max="12801" width="12" style="38"/>
    <col min="12802" max="12802" width="14.83203125" style="38" customWidth="1"/>
    <col min="12803" max="12803" width="5.5" style="38" customWidth="1"/>
    <col min="12804" max="12804" width="14.83203125" style="38" customWidth="1"/>
    <col min="12805" max="12805" width="12.5" style="38" customWidth="1"/>
    <col min="12806" max="12806" width="5.5" style="38" customWidth="1"/>
    <col min="12807" max="12807" width="9" style="38" customWidth="1"/>
    <col min="12808" max="12809" width="11.33203125" style="38" customWidth="1"/>
    <col min="12810" max="12811" width="9" style="38" customWidth="1"/>
    <col min="12812" max="12812" width="5.5" style="38" customWidth="1"/>
    <col min="12813" max="12813" width="13.83203125" style="38" customWidth="1"/>
    <col min="12814" max="12814" width="77.1640625" style="38" customWidth="1"/>
    <col min="12815" max="12816" width="18.33203125" style="38" customWidth="1"/>
    <col min="12817" max="12817" width="5.5" style="38" customWidth="1"/>
    <col min="12818" max="12818" width="17.6640625" style="38" customWidth="1"/>
    <col min="12819" max="12819" width="5.5" style="38" customWidth="1"/>
    <col min="12820" max="12820" width="9" style="38" customWidth="1"/>
    <col min="12821" max="12821" width="15.1640625" style="38" customWidth="1"/>
    <col min="12822" max="12822" width="0" style="38" hidden="1" customWidth="1"/>
    <col min="12823" max="12823" width="6" style="38" customWidth="1"/>
    <col min="12824" max="13057" width="12" style="38"/>
    <col min="13058" max="13058" width="14.83203125" style="38" customWidth="1"/>
    <col min="13059" max="13059" width="5.5" style="38" customWidth="1"/>
    <col min="13060" max="13060" width="14.83203125" style="38" customWidth="1"/>
    <col min="13061" max="13061" width="12.5" style="38" customWidth="1"/>
    <col min="13062" max="13062" width="5.5" style="38" customWidth="1"/>
    <col min="13063" max="13063" width="9" style="38" customWidth="1"/>
    <col min="13064" max="13065" width="11.33203125" style="38" customWidth="1"/>
    <col min="13066" max="13067" width="9" style="38" customWidth="1"/>
    <col min="13068" max="13068" width="5.5" style="38" customWidth="1"/>
    <col min="13069" max="13069" width="13.83203125" style="38" customWidth="1"/>
    <col min="13070" max="13070" width="77.1640625" style="38" customWidth="1"/>
    <col min="13071" max="13072" width="18.33203125" style="38" customWidth="1"/>
    <col min="13073" max="13073" width="5.5" style="38" customWidth="1"/>
    <col min="13074" max="13074" width="17.6640625" style="38" customWidth="1"/>
    <col min="13075" max="13075" width="5.5" style="38" customWidth="1"/>
    <col min="13076" max="13076" width="9" style="38" customWidth="1"/>
    <col min="13077" max="13077" width="15.1640625" style="38" customWidth="1"/>
    <col min="13078" max="13078" width="0" style="38" hidden="1" customWidth="1"/>
    <col min="13079" max="13079" width="6" style="38" customWidth="1"/>
    <col min="13080" max="13313" width="12" style="38"/>
    <col min="13314" max="13314" width="14.83203125" style="38" customWidth="1"/>
    <col min="13315" max="13315" width="5.5" style="38" customWidth="1"/>
    <col min="13316" max="13316" width="14.83203125" style="38" customWidth="1"/>
    <col min="13317" max="13317" width="12.5" style="38" customWidth="1"/>
    <col min="13318" max="13318" width="5.5" style="38" customWidth="1"/>
    <col min="13319" max="13319" width="9" style="38" customWidth="1"/>
    <col min="13320" max="13321" width="11.33203125" style="38" customWidth="1"/>
    <col min="13322" max="13323" width="9" style="38" customWidth="1"/>
    <col min="13324" max="13324" width="5.5" style="38" customWidth="1"/>
    <col min="13325" max="13325" width="13.83203125" style="38" customWidth="1"/>
    <col min="13326" max="13326" width="77.1640625" style="38" customWidth="1"/>
    <col min="13327" max="13328" width="18.33203125" style="38" customWidth="1"/>
    <col min="13329" max="13329" width="5.5" style="38" customWidth="1"/>
    <col min="13330" max="13330" width="17.6640625" style="38" customWidth="1"/>
    <col min="13331" max="13331" width="5.5" style="38" customWidth="1"/>
    <col min="13332" max="13332" width="9" style="38" customWidth="1"/>
    <col min="13333" max="13333" width="15.1640625" style="38" customWidth="1"/>
    <col min="13334" max="13334" width="0" style="38" hidden="1" customWidth="1"/>
    <col min="13335" max="13335" width="6" style="38" customWidth="1"/>
    <col min="13336" max="13569" width="12" style="38"/>
    <col min="13570" max="13570" width="14.83203125" style="38" customWidth="1"/>
    <col min="13571" max="13571" width="5.5" style="38" customWidth="1"/>
    <col min="13572" max="13572" width="14.83203125" style="38" customWidth="1"/>
    <col min="13573" max="13573" width="12.5" style="38" customWidth="1"/>
    <col min="13574" max="13574" width="5.5" style="38" customWidth="1"/>
    <col min="13575" max="13575" width="9" style="38" customWidth="1"/>
    <col min="13576" max="13577" width="11.33203125" style="38" customWidth="1"/>
    <col min="13578" max="13579" width="9" style="38" customWidth="1"/>
    <col min="13580" max="13580" width="5.5" style="38" customWidth="1"/>
    <col min="13581" max="13581" width="13.83203125" style="38" customWidth="1"/>
    <col min="13582" max="13582" width="77.1640625" style="38" customWidth="1"/>
    <col min="13583" max="13584" width="18.33203125" style="38" customWidth="1"/>
    <col min="13585" max="13585" width="5.5" style="38" customWidth="1"/>
    <col min="13586" max="13586" width="17.6640625" style="38" customWidth="1"/>
    <col min="13587" max="13587" width="5.5" style="38" customWidth="1"/>
    <col min="13588" max="13588" width="9" style="38" customWidth="1"/>
    <col min="13589" max="13589" width="15.1640625" style="38" customWidth="1"/>
    <col min="13590" max="13590" width="0" style="38" hidden="1" customWidth="1"/>
    <col min="13591" max="13591" width="6" style="38" customWidth="1"/>
    <col min="13592" max="13825" width="12" style="38"/>
    <col min="13826" max="13826" width="14.83203125" style="38" customWidth="1"/>
    <col min="13827" max="13827" width="5.5" style="38" customWidth="1"/>
    <col min="13828" max="13828" width="14.83203125" style="38" customWidth="1"/>
    <col min="13829" max="13829" width="12.5" style="38" customWidth="1"/>
    <col min="13830" max="13830" width="5.5" style="38" customWidth="1"/>
    <col min="13831" max="13831" width="9" style="38" customWidth="1"/>
    <col min="13832" max="13833" width="11.33203125" style="38" customWidth="1"/>
    <col min="13834" max="13835" width="9" style="38" customWidth="1"/>
    <col min="13836" max="13836" width="5.5" style="38" customWidth="1"/>
    <col min="13837" max="13837" width="13.83203125" style="38" customWidth="1"/>
    <col min="13838" max="13838" width="77.1640625" style="38" customWidth="1"/>
    <col min="13839" max="13840" width="18.33203125" style="38" customWidth="1"/>
    <col min="13841" max="13841" width="5.5" style="38" customWidth="1"/>
    <col min="13842" max="13842" width="17.6640625" style="38" customWidth="1"/>
    <col min="13843" max="13843" width="5.5" style="38" customWidth="1"/>
    <col min="13844" max="13844" width="9" style="38" customWidth="1"/>
    <col min="13845" max="13845" width="15.1640625" style="38" customWidth="1"/>
    <col min="13846" max="13846" width="0" style="38" hidden="1" customWidth="1"/>
    <col min="13847" max="13847" width="6" style="38" customWidth="1"/>
    <col min="13848" max="14081" width="12" style="38"/>
    <col min="14082" max="14082" width="14.83203125" style="38" customWidth="1"/>
    <col min="14083" max="14083" width="5.5" style="38" customWidth="1"/>
    <col min="14084" max="14084" width="14.83203125" style="38" customWidth="1"/>
    <col min="14085" max="14085" width="12.5" style="38" customWidth="1"/>
    <col min="14086" max="14086" width="5.5" style="38" customWidth="1"/>
    <col min="14087" max="14087" width="9" style="38" customWidth="1"/>
    <col min="14088" max="14089" width="11.33203125" style="38" customWidth="1"/>
    <col min="14090" max="14091" width="9" style="38" customWidth="1"/>
    <col min="14092" max="14092" width="5.5" style="38" customWidth="1"/>
    <col min="14093" max="14093" width="13.83203125" style="38" customWidth="1"/>
    <col min="14094" max="14094" width="77.1640625" style="38" customWidth="1"/>
    <col min="14095" max="14096" width="18.33203125" style="38" customWidth="1"/>
    <col min="14097" max="14097" width="5.5" style="38" customWidth="1"/>
    <col min="14098" max="14098" width="17.6640625" style="38" customWidth="1"/>
    <col min="14099" max="14099" width="5.5" style="38" customWidth="1"/>
    <col min="14100" max="14100" width="9" style="38" customWidth="1"/>
    <col min="14101" max="14101" width="15.1640625" style="38" customWidth="1"/>
    <col min="14102" max="14102" width="0" style="38" hidden="1" customWidth="1"/>
    <col min="14103" max="14103" width="6" style="38" customWidth="1"/>
    <col min="14104" max="14337" width="12" style="38"/>
    <col min="14338" max="14338" width="14.83203125" style="38" customWidth="1"/>
    <col min="14339" max="14339" width="5.5" style="38" customWidth="1"/>
    <col min="14340" max="14340" width="14.83203125" style="38" customWidth="1"/>
    <col min="14341" max="14341" width="12.5" style="38" customWidth="1"/>
    <col min="14342" max="14342" width="5.5" style="38" customWidth="1"/>
    <col min="14343" max="14343" width="9" style="38" customWidth="1"/>
    <col min="14344" max="14345" width="11.33203125" style="38" customWidth="1"/>
    <col min="14346" max="14347" width="9" style="38" customWidth="1"/>
    <col min="14348" max="14348" width="5.5" style="38" customWidth="1"/>
    <col min="14349" max="14349" width="13.83203125" style="38" customWidth="1"/>
    <col min="14350" max="14350" width="77.1640625" style="38" customWidth="1"/>
    <col min="14351" max="14352" width="18.33203125" style="38" customWidth="1"/>
    <col min="14353" max="14353" width="5.5" style="38" customWidth="1"/>
    <col min="14354" max="14354" width="17.6640625" style="38" customWidth="1"/>
    <col min="14355" max="14355" width="5.5" style="38" customWidth="1"/>
    <col min="14356" max="14356" width="9" style="38" customWidth="1"/>
    <col min="14357" max="14357" width="15.1640625" style="38" customWidth="1"/>
    <col min="14358" max="14358" width="0" style="38" hidden="1" customWidth="1"/>
    <col min="14359" max="14359" width="6" style="38" customWidth="1"/>
    <col min="14360" max="14593" width="12" style="38"/>
    <col min="14594" max="14594" width="14.83203125" style="38" customWidth="1"/>
    <col min="14595" max="14595" width="5.5" style="38" customWidth="1"/>
    <col min="14596" max="14596" width="14.83203125" style="38" customWidth="1"/>
    <col min="14597" max="14597" width="12.5" style="38" customWidth="1"/>
    <col min="14598" max="14598" width="5.5" style="38" customWidth="1"/>
    <col min="14599" max="14599" width="9" style="38" customWidth="1"/>
    <col min="14600" max="14601" width="11.33203125" style="38" customWidth="1"/>
    <col min="14602" max="14603" width="9" style="38" customWidth="1"/>
    <col min="14604" max="14604" width="5.5" style="38" customWidth="1"/>
    <col min="14605" max="14605" width="13.83203125" style="38" customWidth="1"/>
    <col min="14606" max="14606" width="77.1640625" style="38" customWidth="1"/>
    <col min="14607" max="14608" width="18.33203125" style="38" customWidth="1"/>
    <col min="14609" max="14609" width="5.5" style="38" customWidth="1"/>
    <col min="14610" max="14610" width="17.6640625" style="38" customWidth="1"/>
    <col min="14611" max="14611" width="5.5" style="38" customWidth="1"/>
    <col min="14612" max="14612" width="9" style="38" customWidth="1"/>
    <col min="14613" max="14613" width="15.1640625" style="38" customWidth="1"/>
    <col min="14614" max="14614" width="0" style="38" hidden="1" customWidth="1"/>
    <col min="14615" max="14615" width="6" style="38" customWidth="1"/>
    <col min="14616" max="14849" width="12" style="38"/>
    <col min="14850" max="14850" width="14.83203125" style="38" customWidth="1"/>
    <col min="14851" max="14851" width="5.5" style="38" customWidth="1"/>
    <col min="14852" max="14852" width="14.83203125" style="38" customWidth="1"/>
    <col min="14853" max="14853" width="12.5" style="38" customWidth="1"/>
    <col min="14854" max="14854" width="5.5" style="38" customWidth="1"/>
    <col min="14855" max="14855" width="9" style="38" customWidth="1"/>
    <col min="14856" max="14857" width="11.33203125" style="38" customWidth="1"/>
    <col min="14858" max="14859" width="9" style="38" customWidth="1"/>
    <col min="14860" max="14860" width="5.5" style="38" customWidth="1"/>
    <col min="14861" max="14861" width="13.83203125" style="38" customWidth="1"/>
    <col min="14862" max="14862" width="77.1640625" style="38" customWidth="1"/>
    <col min="14863" max="14864" width="18.33203125" style="38" customWidth="1"/>
    <col min="14865" max="14865" width="5.5" style="38" customWidth="1"/>
    <col min="14866" max="14866" width="17.6640625" style="38" customWidth="1"/>
    <col min="14867" max="14867" width="5.5" style="38" customWidth="1"/>
    <col min="14868" max="14868" width="9" style="38" customWidth="1"/>
    <col min="14869" max="14869" width="15.1640625" style="38" customWidth="1"/>
    <col min="14870" max="14870" width="0" style="38" hidden="1" customWidth="1"/>
    <col min="14871" max="14871" width="6" style="38" customWidth="1"/>
    <col min="14872" max="15105" width="12" style="38"/>
    <col min="15106" max="15106" width="14.83203125" style="38" customWidth="1"/>
    <col min="15107" max="15107" width="5.5" style="38" customWidth="1"/>
    <col min="15108" max="15108" width="14.83203125" style="38" customWidth="1"/>
    <col min="15109" max="15109" width="12.5" style="38" customWidth="1"/>
    <col min="15110" max="15110" width="5.5" style="38" customWidth="1"/>
    <col min="15111" max="15111" width="9" style="38" customWidth="1"/>
    <col min="15112" max="15113" width="11.33203125" style="38" customWidth="1"/>
    <col min="15114" max="15115" width="9" style="38" customWidth="1"/>
    <col min="15116" max="15116" width="5.5" style="38" customWidth="1"/>
    <col min="15117" max="15117" width="13.83203125" style="38" customWidth="1"/>
    <col min="15118" max="15118" width="77.1640625" style="38" customWidth="1"/>
    <col min="15119" max="15120" width="18.33203125" style="38" customWidth="1"/>
    <col min="15121" max="15121" width="5.5" style="38" customWidth="1"/>
    <col min="15122" max="15122" width="17.6640625" style="38" customWidth="1"/>
    <col min="15123" max="15123" width="5.5" style="38" customWidth="1"/>
    <col min="15124" max="15124" width="9" style="38" customWidth="1"/>
    <col min="15125" max="15125" width="15.1640625" style="38" customWidth="1"/>
    <col min="15126" max="15126" width="0" style="38" hidden="1" customWidth="1"/>
    <col min="15127" max="15127" width="6" style="38" customWidth="1"/>
    <col min="15128" max="15361" width="12" style="38"/>
    <col min="15362" max="15362" width="14.83203125" style="38" customWidth="1"/>
    <col min="15363" max="15363" width="5.5" style="38" customWidth="1"/>
    <col min="15364" max="15364" width="14.83203125" style="38" customWidth="1"/>
    <col min="15365" max="15365" width="12.5" style="38" customWidth="1"/>
    <col min="15366" max="15366" width="5.5" style="38" customWidth="1"/>
    <col min="15367" max="15367" width="9" style="38" customWidth="1"/>
    <col min="15368" max="15369" width="11.33203125" style="38" customWidth="1"/>
    <col min="15370" max="15371" width="9" style="38" customWidth="1"/>
    <col min="15372" max="15372" width="5.5" style="38" customWidth="1"/>
    <col min="15373" max="15373" width="13.83203125" style="38" customWidth="1"/>
    <col min="15374" max="15374" width="77.1640625" style="38" customWidth="1"/>
    <col min="15375" max="15376" width="18.33203125" style="38" customWidth="1"/>
    <col min="15377" max="15377" width="5.5" style="38" customWidth="1"/>
    <col min="15378" max="15378" width="17.6640625" style="38" customWidth="1"/>
    <col min="15379" max="15379" width="5.5" style="38" customWidth="1"/>
    <col min="15380" max="15380" width="9" style="38" customWidth="1"/>
    <col min="15381" max="15381" width="15.1640625" style="38" customWidth="1"/>
    <col min="15382" max="15382" width="0" style="38" hidden="1" customWidth="1"/>
    <col min="15383" max="15383" width="6" style="38" customWidth="1"/>
    <col min="15384" max="15617" width="12" style="38"/>
    <col min="15618" max="15618" width="14.83203125" style="38" customWidth="1"/>
    <col min="15619" max="15619" width="5.5" style="38" customWidth="1"/>
    <col min="15620" max="15620" width="14.83203125" style="38" customWidth="1"/>
    <col min="15621" max="15621" width="12.5" style="38" customWidth="1"/>
    <col min="15622" max="15622" width="5.5" style="38" customWidth="1"/>
    <col min="15623" max="15623" width="9" style="38" customWidth="1"/>
    <col min="15624" max="15625" width="11.33203125" style="38" customWidth="1"/>
    <col min="15626" max="15627" width="9" style="38" customWidth="1"/>
    <col min="15628" max="15628" width="5.5" style="38" customWidth="1"/>
    <col min="15629" max="15629" width="13.83203125" style="38" customWidth="1"/>
    <col min="15630" max="15630" width="77.1640625" style="38" customWidth="1"/>
    <col min="15631" max="15632" width="18.33203125" style="38" customWidth="1"/>
    <col min="15633" max="15633" width="5.5" style="38" customWidth="1"/>
    <col min="15634" max="15634" width="17.6640625" style="38" customWidth="1"/>
    <col min="15635" max="15635" width="5.5" style="38" customWidth="1"/>
    <col min="15636" max="15636" width="9" style="38" customWidth="1"/>
    <col min="15637" max="15637" width="15.1640625" style="38" customWidth="1"/>
    <col min="15638" max="15638" width="0" style="38" hidden="1" customWidth="1"/>
    <col min="15639" max="15639" width="6" style="38" customWidth="1"/>
    <col min="15640" max="15873" width="12" style="38"/>
    <col min="15874" max="15874" width="14.83203125" style="38" customWidth="1"/>
    <col min="15875" max="15875" width="5.5" style="38" customWidth="1"/>
    <col min="15876" max="15876" width="14.83203125" style="38" customWidth="1"/>
    <col min="15877" max="15877" width="12.5" style="38" customWidth="1"/>
    <col min="15878" max="15878" width="5.5" style="38" customWidth="1"/>
    <col min="15879" max="15879" width="9" style="38" customWidth="1"/>
    <col min="15880" max="15881" width="11.33203125" style="38" customWidth="1"/>
    <col min="15882" max="15883" width="9" style="38" customWidth="1"/>
    <col min="15884" max="15884" width="5.5" style="38" customWidth="1"/>
    <col min="15885" max="15885" width="13.83203125" style="38" customWidth="1"/>
    <col min="15886" max="15886" width="77.1640625" style="38" customWidth="1"/>
    <col min="15887" max="15888" width="18.33203125" style="38" customWidth="1"/>
    <col min="15889" max="15889" width="5.5" style="38" customWidth="1"/>
    <col min="15890" max="15890" width="17.6640625" style="38" customWidth="1"/>
    <col min="15891" max="15891" width="5.5" style="38" customWidth="1"/>
    <col min="15892" max="15892" width="9" style="38" customWidth="1"/>
    <col min="15893" max="15893" width="15.1640625" style="38" customWidth="1"/>
    <col min="15894" max="15894" width="0" style="38" hidden="1" customWidth="1"/>
    <col min="15895" max="15895" width="6" style="38" customWidth="1"/>
    <col min="15896" max="16129" width="12" style="38"/>
    <col min="16130" max="16130" width="14.83203125" style="38" customWidth="1"/>
    <col min="16131" max="16131" width="5.5" style="38" customWidth="1"/>
    <col min="16132" max="16132" width="14.83203125" style="38" customWidth="1"/>
    <col min="16133" max="16133" width="12.5" style="38" customWidth="1"/>
    <col min="16134" max="16134" width="5.5" style="38" customWidth="1"/>
    <col min="16135" max="16135" width="9" style="38" customWidth="1"/>
    <col min="16136" max="16137" width="11.33203125" style="38" customWidth="1"/>
    <col min="16138" max="16139" width="9" style="38" customWidth="1"/>
    <col min="16140" max="16140" width="5.5" style="38" customWidth="1"/>
    <col min="16141" max="16141" width="13.83203125" style="38" customWidth="1"/>
    <col min="16142" max="16142" width="77.1640625" style="38" customWidth="1"/>
    <col min="16143" max="16144" width="18.33203125" style="38" customWidth="1"/>
    <col min="16145" max="16145" width="5.5" style="38" customWidth="1"/>
    <col min="16146" max="16146" width="17.6640625" style="38" customWidth="1"/>
    <col min="16147" max="16147" width="5.5" style="38" customWidth="1"/>
    <col min="16148" max="16148" width="9" style="38" customWidth="1"/>
    <col min="16149" max="16149" width="15.1640625" style="38" customWidth="1"/>
    <col min="16150" max="16150" width="0" style="38" hidden="1" customWidth="1"/>
    <col min="16151" max="16151" width="6" style="38" customWidth="1"/>
    <col min="16152" max="16384" width="12" style="38"/>
  </cols>
  <sheetData>
    <row r="2" spans="2:24" s="30" customFormat="1">
      <c r="B2" s="136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40" t="s">
        <v>82</v>
      </c>
      <c r="Q2" s="140"/>
      <c r="R2" s="140"/>
      <c r="S2" s="140"/>
      <c r="T2" s="126">
        <v>2020</v>
      </c>
      <c r="U2" s="127"/>
      <c r="X2" s="31"/>
    </row>
    <row r="3" spans="2:24" s="30" customForma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40"/>
      <c r="Q3" s="140"/>
      <c r="R3" s="140"/>
      <c r="S3" s="140"/>
      <c r="T3" s="126"/>
      <c r="U3" s="127"/>
      <c r="X3" s="31"/>
    </row>
    <row r="4" spans="2:24" s="30" customFormat="1">
      <c r="B4" s="136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40"/>
      <c r="Q4" s="140"/>
      <c r="R4" s="140"/>
      <c r="S4" s="140"/>
      <c r="T4" s="126"/>
      <c r="U4" s="127"/>
      <c r="X4" s="31"/>
    </row>
    <row r="5" spans="2:24" s="30" customFormat="1">
      <c r="B5" s="136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40"/>
      <c r="Q5" s="140"/>
      <c r="R5" s="140"/>
      <c r="S5" s="140"/>
      <c r="T5" s="126"/>
      <c r="U5" s="127"/>
      <c r="X5" s="31"/>
    </row>
    <row r="6" spans="2:24" s="30" customFormat="1" ht="15.75" thickBot="1">
      <c r="B6" s="138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41"/>
      <c r="Q6" s="141"/>
      <c r="R6" s="141"/>
      <c r="S6" s="141"/>
      <c r="T6" s="128"/>
      <c r="U6" s="129"/>
      <c r="X6" s="31"/>
    </row>
    <row r="7" spans="2:24" s="32" customFormat="1" ht="24.75" thickTop="1" thickBot="1">
      <c r="B7" s="130" t="s">
        <v>83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2"/>
      <c r="W7" s="110"/>
      <c r="X7" s="33"/>
    </row>
    <row r="8" spans="2:24" ht="15.75" thickTop="1">
      <c r="B8" s="34"/>
      <c r="C8" s="34"/>
      <c r="D8" s="34"/>
      <c r="E8" s="35"/>
      <c r="G8" s="37"/>
      <c r="H8" s="37"/>
      <c r="I8" s="37"/>
      <c r="J8" s="37"/>
      <c r="K8" s="37"/>
      <c r="V8" s="38"/>
    </row>
    <row r="9" spans="2:24">
      <c r="B9" s="133" t="str">
        <f>CONCATENATE(P2&amp;" "&amp;T2)</f>
        <v>Janvier 2020</v>
      </c>
      <c r="C9" s="133"/>
      <c r="D9" s="133"/>
      <c r="E9" s="133"/>
      <c r="G9" s="134" t="s">
        <v>84</v>
      </c>
      <c r="H9" s="134"/>
      <c r="I9" s="133"/>
      <c r="J9" s="133"/>
      <c r="K9" s="133"/>
      <c r="L9" s="36"/>
      <c r="M9" s="135" t="s">
        <v>85</v>
      </c>
      <c r="N9" s="135"/>
      <c r="O9" s="135"/>
      <c r="P9" s="135"/>
      <c r="R9" s="135" t="s">
        <v>86</v>
      </c>
      <c r="S9" s="135"/>
      <c r="T9" s="135"/>
      <c r="U9" s="135"/>
      <c r="V9" s="38"/>
    </row>
    <row r="10" spans="2:24">
      <c r="B10" s="40"/>
      <c r="C10" s="41"/>
      <c r="D10" s="41"/>
      <c r="E10" s="159" t="str">
        <f>IF(B11="","",IF(B11&lt;$V$12,"L",IF(B11&lt;$V$11,"K","J")))</f>
        <v>K</v>
      </c>
      <c r="G10" s="156">
        <v>43800</v>
      </c>
      <c r="H10" s="156"/>
      <c r="I10" s="157">
        <v>67</v>
      </c>
      <c r="J10" s="157"/>
      <c r="K10" s="158" t="str">
        <f>IF(I10="","",IF(I10&lt;$V$12,"L",IF(I10&lt;$V$11,"K","J")))</f>
        <v>L</v>
      </c>
      <c r="L10" s="36"/>
      <c r="M10" s="125"/>
      <c r="N10" s="125"/>
      <c r="O10" s="125"/>
      <c r="P10" s="125"/>
      <c r="R10" s="42"/>
      <c r="S10" s="43"/>
      <c r="T10" s="43"/>
      <c r="U10" s="43"/>
      <c r="V10" s="38"/>
    </row>
    <row r="11" spans="2:24" ht="19.5">
      <c r="B11" s="44">
        <f>IF(SUM(S17:S30)=0,"",SUM(V17:V30)/SUMPRODUCT(S17:S30,T17:T30)*100)</f>
        <v>85.294117647058826</v>
      </c>
      <c r="C11" s="162"/>
      <c r="D11" s="163">
        <v>100</v>
      </c>
      <c r="E11" s="159"/>
      <c r="G11" s="156"/>
      <c r="H11" s="156"/>
      <c r="I11" s="157"/>
      <c r="J11" s="157"/>
      <c r="K11" s="158"/>
      <c r="L11" s="36"/>
      <c r="M11" s="125"/>
      <c r="N11" s="125"/>
      <c r="O11" s="125"/>
      <c r="P11" s="125"/>
      <c r="R11" s="43"/>
      <c r="S11" s="43"/>
      <c r="T11" s="43"/>
      <c r="U11" s="43"/>
      <c r="V11" s="38">
        <v>90</v>
      </c>
    </row>
    <row r="12" spans="2:24" ht="19.5">
      <c r="B12" s="45"/>
      <c r="C12" s="162"/>
      <c r="D12" s="163"/>
      <c r="E12" s="159"/>
      <c r="G12" s="156">
        <v>43770</v>
      </c>
      <c r="H12" s="156"/>
      <c r="I12" s="157">
        <v>88</v>
      </c>
      <c r="J12" s="157"/>
      <c r="K12" s="158" t="str">
        <f>IF(I12="","",IF(I12&lt;$V$12,"L",IF(I12&lt;$V$11,"K","J")))</f>
        <v>K</v>
      </c>
      <c r="L12" s="36"/>
      <c r="M12" s="125"/>
      <c r="N12" s="125"/>
      <c r="O12" s="125"/>
      <c r="P12" s="125"/>
      <c r="R12" s="43"/>
      <c r="S12" s="43"/>
      <c r="T12" s="43"/>
      <c r="U12" s="43"/>
      <c r="V12" s="38">
        <v>80</v>
      </c>
    </row>
    <row r="13" spans="2:24">
      <c r="B13" s="40"/>
      <c r="C13" s="41"/>
      <c r="D13" s="41"/>
      <c r="E13" s="159"/>
      <c r="G13" s="156"/>
      <c r="H13" s="156"/>
      <c r="I13" s="157"/>
      <c r="J13" s="157"/>
      <c r="K13" s="158"/>
      <c r="L13" s="36"/>
      <c r="M13" s="125"/>
      <c r="N13" s="125"/>
      <c r="O13" s="125"/>
      <c r="P13" s="125"/>
      <c r="R13" s="42"/>
      <c r="S13" s="43"/>
      <c r="T13" s="43"/>
      <c r="U13" s="43"/>
      <c r="V13" s="38"/>
    </row>
    <row r="14" spans="2:24">
      <c r="B14" s="37"/>
      <c r="C14" s="34"/>
      <c r="D14" s="34"/>
      <c r="E14" s="35"/>
      <c r="G14" s="37"/>
      <c r="H14" s="37"/>
      <c r="I14" s="37"/>
      <c r="J14" s="37"/>
      <c r="K14" s="37"/>
      <c r="S14" s="46"/>
      <c r="V14" s="38"/>
    </row>
    <row r="15" spans="2:24" s="55" customFormat="1" ht="31.5">
      <c r="B15" s="47" t="s">
        <v>87</v>
      </c>
      <c r="C15" s="160" t="s">
        <v>88</v>
      </c>
      <c r="D15" s="160"/>
      <c r="E15" s="160"/>
      <c r="F15" s="160"/>
      <c r="G15" s="160"/>
      <c r="H15" s="160" t="s">
        <v>89</v>
      </c>
      <c r="I15" s="160"/>
      <c r="J15" s="160"/>
      <c r="K15" s="160"/>
      <c r="L15" s="160"/>
      <c r="M15" s="160"/>
      <c r="N15" s="160"/>
      <c r="O15" s="48" t="s">
        <v>90</v>
      </c>
      <c r="P15" s="49" t="s">
        <v>91</v>
      </c>
      <c r="Q15" s="50"/>
      <c r="R15" s="51" t="s">
        <v>92</v>
      </c>
      <c r="S15" s="52"/>
      <c r="T15" s="53" t="s">
        <v>93</v>
      </c>
      <c r="U15" s="54" t="s">
        <v>94</v>
      </c>
      <c r="W15" s="54" t="s">
        <v>284</v>
      </c>
      <c r="X15" s="56">
        <v>100</v>
      </c>
    </row>
    <row r="16" spans="2:24">
      <c r="B16" s="161" t="s">
        <v>273</v>
      </c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57"/>
      <c r="R16" s="58"/>
      <c r="S16" s="59"/>
      <c r="T16" s="60"/>
      <c r="U16" s="61"/>
      <c r="V16" s="62"/>
      <c r="X16" s="63"/>
    </row>
    <row r="17" spans="2:24" ht="80.099999999999994" customHeight="1">
      <c r="B17" s="64" t="s">
        <v>108</v>
      </c>
      <c r="C17" s="147" t="s">
        <v>280</v>
      </c>
      <c r="D17" s="148"/>
      <c r="E17" s="148"/>
      <c r="F17" s="148"/>
      <c r="G17" s="149"/>
      <c r="H17" s="144" t="s">
        <v>269</v>
      </c>
      <c r="I17" s="145"/>
      <c r="J17" s="145"/>
      <c r="K17" s="145"/>
      <c r="L17" s="145"/>
      <c r="M17" s="146"/>
      <c r="N17" s="65" t="s">
        <v>239</v>
      </c>
      <c r="O17" s="71" t="s">
        <v>278</v>
      </c>
      <c r="P17" s="67" t="s">
        <v>95</v>
      </c>
      <c r="Q17" s="50"/>
      <c r="R17" s="72">
        <v>45</v>
      </c>
      <c r="S17" s="59">
        <f t="shared" ref="S17:S30" si="0">IF(R17&lt;&gt;"",1,0)</f>
        <v>1</v>
      </c>
      <c r="T17" s="68">
        <v>6</v>
      </c>
      <c r="U17" s="69" t="str">
        <f>IF(R17="","",(IF(R17&lt;=48,T17,0))&amp;" / "&amp;(T17))</f>
        <v>6 / 6</v>
      </c>
      <c r="V17" s="73">
        <f>IF(R17="","",IF(R17&lt;=48,T17,0))</f>
        <v>6</v>
      </c>
      <c r="W17" s="111">
        <f>IF(R17&gt;48,5*X15/2*(R17-48),0)</f>
        <v>0</v>
      </c>
      <c r="X17" s="70"/>
    </row>
    <row r="18" spans="2:24" ht="100.5" customHeight="1">
      <c r="B18" s="64" t="s">
        <v>115</v>
      </c>
      <c r="C18" s="147" t="s">
        <v>280</v>
      </c>
      <c r="D18" s="148"/>
      <c r="E18" s="148"/>
      <c r="F18" s="148"/>
      <c r="G18" s="149"/>
      <c r="H18" s="144" t="s">
        <v>140</v>
      </c>
      <c r="I18" s="145"/>
      <c r="J18" s="145"/>
      <c r="K18" s="145"/>
      <c r="L18" s="145"/>
      <c r="M18" s="146"/>
      <c r="N18" s="65" t="s">
        <v>241</v>
      </c>
      <c r="O18" s="71" t="s">
        <v>294</v>
      </c>
      <c r="P18" s="67" t="s">
        <v>95</v>
      </c>
      <c r="Q18" s="50"/>
      <c r="R18" s="104">
        <v>0</v>
      </c>
      <c r="S18" s="59"/>
      <c r="T18" s="68">
        <v>6</v>
      </c>
      <c r="U18" s="69" t="str">
        <f>IF(R18="","",(IF(R18=0,T18,0))&amp;" / "&amp;(T18))</f>
        <v>6 / 6</v>
      </c>
      <c r="V18" s="62">
        <f>IF(R18="","",IF(R18=0,T18,0))</f>
        <v>6</v>
      </c>
      <c r="W18" s="111">
        <f>R18*5*X15/4</f>
        <v>0</v>
      </c>
      <c r="X18" s="70"/>
    </row>
    <row r="19" spans="2:24" ht="80.099999999999994" customHeight="1">
      <c r="B19" s="64" t="s">
        <v>116</v>
      </c>
      <c r="C19" s="147" t="s">
        <v>280</v>
      </c>
      <c r="D19" s="148"/>
      <c r="E19" s="148"/>
      <c r="F19" s="148"/>
      <c r="G19" s="149"/>
      <c r="H19" s="143" t="s">
        <v>275</v>
      </c>
      <c r="I19" s="143"/>
      <c r="J19" s="143"/>
      <c r="K19" s="143"/>
      <c r="L19" s="143"/>
      <c r="M19" s="143"/>
      <c r="N19" s="65" t="s">
        <v>283</v>
      </c>
      <c r="O19" s="71" t="s">
        <v>279</v>
      </c>
      <c r="P19" s="67" t="s">
        <v>95</v>
      </c>
      <c r="Q19" s="50"/>
      <c r="R19" s="72">
        <v>118</v>
      </c>
      <c r="S19" s="59">
        <f t="shared" si="0"/>
        <v>1</v>
      </c>
      <c r="T19" s="68">
        <v>3</v>
      </c>
      <c r="U19" s="69" t="str">
        <f>IF(R19="","",(IF(R19&lt;=4,T19,0))&amp;" / "&amp;(T19))</f>
        <v>0 / 3</v>
      </c>
      <c r="V19" s="62">
        <f>IF(R19="","",IF(R19&lt;=120,T19,0))</f>
        <v>3</v>
      </c>
      <c r="W19" s="111">
        <f>IF(R19&gt;120,5*X15/4*(R19-120),0)</f>
        <v>0</v>
      </c>
      <c r="X19" s="70"/>
    </row>
    <row r="20" spans="2:24" ht="80.099999999999994" customHeight="1">
      <c r="B20" s="64" t="s">
        <v>117</v>
      </c>
      <c r="C20" s="147" t="s">
        <v>280</v>
      </c>
      <c r="D20" s="148"/>
      <c r="E20" s="148"/>
      <c r="F20" s="148"/>
      <c r="G20" s="149"/>
      <c r="H20" s="150" t="s">
        <v>139</v>
      </c>
      <c r="I20" s="151"/>
      <c r="J20" s="151"/>
      <c r="K20" s="151"/>
      <c r="L20" s="151"/>
      <c r="M20" s="152"/>
      <c r="N20" s="65" t="s">
        <v>290</v>
      </c>
      <c r="O20" s="71" t="s">
        <v>293</v>
      </c>
      <c r="P20" s="67" t="s">
        <v>95</v>
      </c>
      <c r="Q20" s="50"/>
      <c r="R20" s="104">
        <v>3</v>
      </c>
      <c r="S20" s="59"/>
      <c r="T20" s="68">
        <v>3</v>
      </c>
      <c r="U20" s="69" t="str">
        <f>IF(R20="","",(IF(R20=0,T20,0))&amp;" / "&amp;(T20))</f>
        <v>0 / 3</v>
      </c>
      <c r="V20" s="62">
        <f>IF(R20="","",IF(R20=0,T20,0))</f>
        <v>0</v>
      </c>
      <c r="W20" s="111">
        <f>R20*5*X15/6</f>
        <v>250</v>
      </c>
      <c r="X20" s="70"/>
    </row>
    <row r="21" spans="2:24" ht="80.099999999999994" customHeight="1">
      <c r="B21" s="64" t="s">
        <v>291</v>
      </c>
      <c r="C21" s="147" t="s">
        <v>280</v>
      </c>
      <c r="D21" s="148"/>
      <c r="E21" s="148"/>
      <c r="F21" s="148"/>
      <c r="G21" s="149"/>
      <c r="H21" s="153" t="s">
        <v>188</v>
      </c>
      <c r="I21" s="154"/>
      <c r="J21" s="154"/>
      <c r="K21" s="154"/>
      <c r="L21" s="154"/>
      <c r="M21" s="155"/>
      <c r="N21" s="65" t="s">
        <v>192</v>
      </c>
      <c r="O21" s="109" t="s">
        <v>295</v>
      </c>
      <c r="P21" s="67" t="s">
        <v>95</v>
      </c>
      <c r="Q21" s="50"/>
      <c r="R21" s="104">
        <v>3</v>
      </c>
      <c r="S21" s="59"/>
      <c r="T21" s="68">
        <v>1</v>
      </c>
      <c r="U21" s="69" t="str">
        <f>IF(R21="","",(IF(R21&lt;=8,T21,0))&amp;" / "&amp;(T21))</f>
        <v>1 / 1</v>
      </c>
      <c r="V21" s="62">
        <f>IF(R21="","",IF(R21&lt;=2,T21,0))</f>
        <v>0</v>
      </c>
      <c r="W21" s="111">
        <f>IF(R21&gt;=2,X15*(R21-2),0)</f>
        <v>100</v>
      </c>
      <c r="X21" s="70"/>
    </row>
    <row r="22" spans="2:24" ht="80.099999999999994" customHeight="1">
      <c r="B22" s="64" t="s">
        <v>114</v>
      </c>
      <c r="C22" s="142" t="s">
        <v>107</v>
      </c>
      <c r="D22" s="142"/>
      <c r="E22" s="142"/>
      <c r="F22" s="142"/>
      <c r="G22" s="142"/>
      <c r="H22" s="143" t="s">
        <v>157</v>
      </c>
      <c r="I22" s="143"/>
      <c r="J22" s="143"/>
      <c r="K22" s="143"/>
      <c r="L22" s="143"/>
      <c r="M22" s="143"/>
      <c r="N22" s="65" t="s">
        <v>268</v>
      </c>
      <c r="O22" s="66">
        <v>0.9</v>
      </c>
      <c r="P22" s="67" t="s">
        <v>95</v>
      </c>
      <c r="Q22" s="50"/>
      <c r="R22" s="104">
        <v>88</v>
      </c>
      <c r="S22" s="59">
        <f>IF(R22&lt;&gt;"",1,0)</f>
        <v>1</v>
      </c>
      <c r="T22" s="68">
        <v>6</v>
      </c>
      <c r="U22" s="69" t="str">
        <f>IF(R22="","",(IF(R22&gt;=0.9,T22,0))&amp;" / "&amp;(T22))</f>
        <v>6 / 6</v>
      </c>
      <c r="V22" s="62">
        <f>IF(R22="","",IF(R22&gt;=90,T22,0))</f>
        <v>0</v>
      </c>
      <c r="W22" s="111">
        <f>IF(R22&lt;=90,10*X15*(90-R22),0)</f>
        <v>2000</v>
      </c>
      <c r="X22" s="70"/>
    </row>
    <row r="23" spans="2:24" ht="80.099999999999994" customHeight="1">
      <c r="B23" s="64" t="s">
        <v>118</v>
      </c>
      <c r="C23" s="147" t="s">
        <v>21</v>
      </c>
      <c r="D23" s="148"/>
      <c r="E23" s="148"/>
      <c r="F23" s="148"/>
      <c r="G23" s="149"/>
      <c r="H23" s="143" t="s">
        <v>154</v>
      </c>
      <c r="I23" s="143"/>
      <c r="J23" s="143"/>
      <c r="K23" s="143"/>
      <c r="L23" s="143"/>
      <c r="M23" s="143"/>
      <c r="N23" s="65" t="s">
        <v>167</v>
      </c>
      <c r="O23" s="71" t="s">
        <v>282</v>
      </c>
      <c r="P23" s="67" t="s">
        <v>95</v>
      </c>
      <c r="Q23" s="50"/>
      <c r="R23" s="104">
        <v>0</v>
      </c>
      <c r="S23" s="59">
        <f t="shared" ref="S23" si="1">IF(R23&lt;&gt;"",1,0)</f>
        <v>1</v>
      </c>
      <c r="T23" s="68">
        <v>6</v>
      </c>
      <c r="U23" s="69" t="str">
        <f>IF(R23="","",(IF(R23=0,T23,0))&amp;" / "&amp;(T23))</f>
        <v>6 / 6</v>
      </c>
      <c r="V23" s="62">
        <f>IF(R23="","",IF(R23=0,T23,0))</f>
        <v>6</v>
      </c>
      <c r="X23" s="70"/>
    </row>
    <row r="24" spans="2:24" ht="80.099999999999994" customHeight="1">
      <c r="B24" s="64" t="s">
        <v>123</v>
      </c>
      <c r="C24" s="142" t="s">
        <v>107</v>
      </c>
      <c r="D24" s="142"/>
      <c r="E24" s="142"/>
      <c r="F24" s="142"/>
      <c r="G24" s="142"/>
      <c r="H24" s="143" t="s">
        <v>274</v>
      </c>
      <c r="I24" s="143"/>
      <c r="J24" s="143"/>
      <c r="K24" s="143"/>
      <c r="L24" s="143"/>
      <c r="M24" s="143"/>
      <c r="N24" s="65" t="s">
        <v>276</v>
      </c>
      <c r="O24" s="66">
        <v>0.8</v>
      </c>
      <c r="P24" s="67" t="s">
        <v>95</v>
      </c>
      <c r="Q24" s="50"/>
      <c r="R24" s="104">
        <v>82</v>
      </c>
      <c r="S24" s="59">
        <f>IF(R24&lt;&gt;"",1,0)</f>
        <v>1</v>
      </c>
      <c r="T24" s="68">
        <v>3</v>
      </c>
      <c r="U24" s="69" t="str">
        <f>IF(R24="","",(IF(R24&gt;=80,T24,0))&amp;" / "&amp;(T24))</f>
        <v>3 / 3</v>
      </c>
      <c r="V24" s="62">
        <f>IF(R24="","",IF(R24&gt;=80,T24,0))</f>
        <v>3</v>
      </c>
      <c r="W24" s="111">
        <f>IF(R24&lt;=80,10*X15*(80-R24),0)</f>
        <v>0</v>
      </c>
      <c r="X24" s="70"/>
    </row>
    <row r="25" spans="2:24" ht="80.099999999999994" customHeight="1">
      <c r="B25" s="64" t="s">
        <v>128</v>
      </c>
      <c r="C25" s="147" t="s">
        <v>21</v>
      </c>
      <c r="D25" s="148"/>
      <c r="E25" s="148"/>
      <c r="F25" s="148"/>
      <c r="G25" s="149"/>
      <c r="H25" s="143" t="s">
        <v>277</v>
      </c>
      <c r="I25" s="143"/>
      <c r="J25" s="143"/>
      <c r="K25" s="143"/>
      <c r="L25" s="143"/>
      <c r="M25" s="143"/>
      <c r="N25" s="65" t="s">
        <v>292</v>
      </c>
      <c r="O25" s="71" t="s">
        <v>282</v>
      </c>
      <c r="P25" s="67" t="s">
        <v>95</v>
      </c>
      <c r="Q25" s="50"/>
      <c r="R25" s="104">
        <v>2</v>
      </c>
      <c r="S25" s="59">
        <f t="shared" ref="S25" si="2">IF(R25&lt;&gt;"",1,0)</f>
        <v>1</v>
      </c>
      <c r="T25" s="68">
        <v>3</v>
      </c>
      <c r="U25" s="69" t="str">
        <f>IF(R25="","",(IF(R25=0,T25,0))&amp;" / "&amp;(T25))</f>
        <v>0 / 3</v>
      </c>
      <c r="V25" s="62">
        <f>IF(R25="","",IF(R25=0,T25,0))</f>
        <v>0</v>
      </c>
      <c r="W25" s="111">
        <f>3*X15*R25</f>
        <v>600</v>
      </c>
      <c r="X25" s="70"/>
    </row>
    <row r="26" spans="2:24" ht="80.099999999999994" customHeight="1">
      <c r="B26" s="64" t="s">
        <v>203</v>
      </c>
      <c r="C26" s="142" t="s">
        <v>110</v>
      </c>
      <c r="D26" s="142"/>
      <c r="E26" s="142"/>
      <c r="F26" s="142"/>
      <c r="G26" s="142"/>
      <c r="H26" s="143" t="s">
        <v>270</v>
      </c>
      <c r="I26" s="143"/>
      <c r="J26" s="143"/>
      <c r="K26" s="143"/>
      <c r="L26" s="143"/>
      <c r="M26" s="143"/>
      <c r="N26" s="65" t="s">
        <v>96</v>
      </c>
      <c r="O26" s="74">
        <v>0</v>
      </c>
      <c r="P26" s="75" t="s">
        <v>97</v>
      </c>
      <c r="Q26" s="50"/>
      <c r="R26" s="76">
        <v>2</v>
      </c>
      <c r="S26" s="59">
        <f>IF(R26&lt;&gt;"",1,0)</f>
        <v>1</v>
      </c>
      <c r="T26" s="68">
        <v>2</v>
      </c>
      <c r="U26" s="69" t="str">
        <f>IF(R26="","",(IF(R26=O26,T26,0))&amp;" / "&amp;(T26))</f>
        <v>0 / 2</v>
      </c>
      <c r="V26" s="62">
        <f>IF(R26="","",IF(R26=0,T26,0))</f>
        <v>0</v>
      </c>
      <c r="W26" s="111">
        <f>IF(R26&lt;&gt;0,1000,0)</f>
        <v>1000</v>
      </c>
      <c r="X26" s="70"/>
    </row>
    <row r="27" spans="2:24" ht="80.099999999999994" customHeight="1">
      <c r="B27" s="64" t="s">
        <v>205</v>
      </c>
      <c r="C27" s="164"/>
      <c r="D27" s="165"/>
      <c r="E27" s="165"/>
      <c r="F27" s="165"/>
      <c r="G27" s="166"/>
      <c r="H27" s="150" t="s">
        <v>39</v>
      </c>
      <c r="I27" s="151"/>
      <c r="J27" s="151"/>
      <c r="K27" s="151"/>
      <c r="L27" s="151"/>
      <c r="M27" s="152"/>
      <c r="N27" s="65" t="s">
        <v>40</v>
      </c>
      <c r="O27" s="74">
        <v>0</v>
      </c>
      <c r="P27" s="75" t="s">
        <v>97</v>
      </c>
      <c r="Q27" s="50"/>
      <c r="R27" s="76">
        <v>0</v>
      </c>
      <c r="S27" s="59"/>
      <c r="T27" s="68">
        <v>2</v>
      </c>
      <c r="U27" s="69" t="str">
        <f>IF(R27="","",(IF(R27=0,T27,0))&amp;" / "&amp;(T27))</f>
        <v>2 / 2</v>
      </c>
      <c r="V27" s="73">
        <f>IF(R27="","",IF(R27=0,T27,0))</f>
        <v>2</v>
      </c>
      <c r="W27" s="111">
        <f>IF(R27&lt;&gt;0,1000,0)</f>
        <v>0</v>
      </c>
      <c r="X27" s="70"/>
    </row>
    <row r="28" spans="2:24" ht="80.099999999999994" customHeight="1">
      <c r="B28" s="64" t="s">
        <v>207</v>
      </c>
      <c r="C28" s="142" t="s">
        <v>112</v>
      </c>
      <c r="D28" s="142"/>
      <c r="E28" s="142"/>
      <c r="F28" s="142"/>
      <c r="G28" s="142"/>
      <c r="H28" s="143" t="s">
        <v>130</v>
      </c>
      <c r="I28" s="143"/>
      <c r="J28" s="143"/>
      <c r="K28" s="143"/>
      <c r="L28" s="143"/>
      <c r="M28" s="143"/>
      <c r="N28" s="77" t="s">
        <v>271</v>
      </c>
      <c r="O28" s="74" t="s">
        <v>98</v>
      </c>
      <c r="P28" s="75" t="s">
        <v>99</v>
      </c>
      <c r="Q28" s="50"/>
      <c r="R28" s="116">
        <v>75</v>
      </c>
      <c r="S28" s="59">
        <f t="shared" si="0"/>
        <v>1</v>
      </c>
      <c r="T28" s="68">
        <v>2</v>
      </c>
      <c r="U28" s="69" t="str">
        <f>IF(R28="","",(IF(R28&gt;=80,T28,0))&amp;" / "&amp;(T28))</f>
        <v>0 / 2</v>
      </c>
      <c r="V28" s="36">
        <f>IF(R28="","",IF(R28&gt;=80,T28,0))</f>
        <v>0</v>
      </c>
      <c r="W28" s="111">
        <f>IF(R28&lt;=80,10*X15*(80-R28),0)</f>
        <v>5000</v>
      </c>
      <c r="X28" s="70"/>
    </row>
    <row r="29" spans="2:24" ht="80.099999999999994" customHeight="1">
      <c r="B29" s="64" t="s">
        <v>208</v>
      </c>
      <c r="C29" s="142" t="s">
        <v>113</v>
      </c>
      <c r="D29" s="142"/>
      <c r="E29" s="142"/>
      <c r="F29" s="142"/>
      <c r="G29" s="142"/>
      <c r="H29" s="143" t="s">
        <v>131</v>
      </c>
      <c r="I29" s="143"/>
      <c r="J29" s="143"/>
      <c r="K29" s="143"/>
      <c r="L29" s="143"/>
      <c r="M29" s="143"/>
      <c r="N29" s="77" t="s">
        <v>100</v>
      </c>
      <c r="O29" s="78" t="s">
        <v>101</v>
      </c>
      <c r="P29" s="79" t="s">
        <v>102</v>
      </c>
      <c r="Q29" s="80"/>
      <c r="R29" s="81">
        <v>0</v>
      </c>
      <c r="S29" s="59">
        <f t="shared" si="0"/>
        <v>1</v>
      </c>
      <c r="T29" s="68">
        <v>1</v>
      </c>
      <c r="U29" s="69" t="str">
        <f>IF(R29="","",(IF(R29=0,T29,0))&amp;" / "&amp;(T29))</f>
        <v>1 / 1</v>
      </c>
      <c r="V29" s="73">
        <f>IF(R29="","",IF(R29=0,T29,0))</f>
        <v>1</v>
      </c>
      <c r="W29" s="111">
        <f>IF(R29&lt;&gt;0,1000,0)</f>
        <v>0</v>
      </c>
      <c r="X29" s="63"/>
    </row>
    <row r="30" spans="2:24" ht="80.099999999999994" customHeight="1">
      <c r="B30" s="64" t="s">
        <v>210</v>
      </c>
      <c r="C30" s="147" t="s">
        <v>113</v>
      </c>
      <c r="D30" s="148"/>
      <c r="E30" s="148"/>
      <c r="F30" s="148"/>
      <c r="G30" s="149"/>
      <c r="H30" s="143" t="s">
        <v>132</v>
      </c>
      <c r="I30" s="143"/>
      <c r="J30" s="143"/>
      <c r="K30" s="143"/>
      <c r="L30" s="143"/>
      <c r="M30" s="143"/>
      <c r="N30" s="77" t="s">
        <v>103</v>
      </c>
      <c r="O30" s="74" t="s">
        <v>272</v>
      </c>
      <c r="P30" s="75" t="s">
        <v>104</v>
      </c>
      <c r="Q30" s="57"/>
      <c r="R30" s="82">
        <v>0</v>
      </c>
      <c r="S30" s="59">
        <f t="shared" si="0"/>
        <v>1</v>
      </c>
      <c r="T30" s="68">
        <v>2</v>
      </c>
      <c r="U30" s="69" t="str">
        <f>IF(R30="","",(IF(R30=0,T30,0))&amp;" / "&amp;(T30))</f>
        <v>2 / 2</v>
      </c>
      <c r="V30" s="73">
        <f>IF(R30="","",IF(R30=0,T30,0))</f>
        <v>2</v>
      </c>
      <c r="W30" s="111">
        <f>IF(R30&lt;&gt;0,1000,0)</f>
        <v>0</v>
      </c>
      <c r="X30" s="63"/>
    </row>
    <row r="31" spans="2:24" ht="52.5" customHeight="1">
      <c r="B31" s="83"/>
      <c r="S31" s="46"/>
      <c r="W31" s="115">
        <f>SUM(W17:W30)</f>
        <v>8950</v>
      </c>
    </row>
    <row r="32" spans="2:24" ht="52.5" customHeight="1">
      <c r="S32" s="46"/>
    </row>
  </sheetData>
  <mergeCells count="49">
    <mergeCell ref="C25:G25"/>
    <mergeCell ref="H25:M25"/>
    <mergeCell ref="C27:G27"/>
    <mergeCell ref="H27:M27"/>
    <mergeCell ref="C26:G26"/>
    <mergeCell ref="H26:M26"/>
    <mergeCell ref="C30:G30"/>
    <mergeCell ref="H30:M30"/>
    <mergeCell ref="C28:G28"/>
    <mergeCell ref="H28:M28"/>
    <mergeCell ref="C29:G29"/>
    <mergeCell ref="H29:M29"/>
    <mergeCell ref="C17:G17"/>
    <mergeCell ref="H17:M17"/>
    <mergeCell ref="C19:G19"/>
    <mergeCell ref="H19:M19"/>
    <mergeCell ref="G12:H13"/>
    <mergeCell ref="I12:J13"/>
    <mergeCell ref="K12:K13"/>
    <mergeCell ref="E10:E13"/>
    <mergeCell ref="G10:H11"/>
    <mergeCell ref="I10:J11"/>
    <mergeCell ref="K10:K11"/>
    <mergeCell ref="C15:G15"/>
    <mergeCell ref="H15:N15"/>
    <mergeCell ref="B16:P16"/>
    <mergeCell ref="C11:C12"/>
    <mergeCell ref="D11:D12"/>
    <mergeCell ref="C24:G24"/>
    <mergeCell ref="H24:M24"/>
    <mergeCell ref="H18:M18"/>
    <mergeCell ref="C18:G18"/>
    <mergeCell ref="C20:G20"/>
    <mergeCell ref="H20:M20"/>
    <mergeCell ref="H21:M21"/>
    <mergeCell ref="C21:G21"/>
    <mergeCell ref="H23:M23"/>
    <mergeCell ref="C23:G23"/>
    <mergeCell ref="C22:G22"/>
    <mergeCell ref="H22:M22"/>
    <mergeCell ref="M10:P13"/>
    <mergeCell ref="T2:U6"/>
    <mergeCell ref="B7:U7"/>
    <mergeCell ref="B9:E9"/>
    <mergeCell ref="G9:K9"/>
    <mergeCell ref="M9:P9"/>
    <mergeCell ref="R9:U9"/>
    <mergeCell ref="B2:O6"/>
    <mergeCell ref="P2:S6"/>
  </mergeCells>
  <conditionalFormatting sqref="K10:K13">
    <cfRule type="cellIs" dxfId="26" priority="53" stopIfTrue="1" operator="equal">
      <formula>""</formula>
    </cfRule>
  </conditionalFormatting>
  <conditionalFormatting sqref="E10:E13">
    <cfRule type="cellIs" dxfId="25" priority="50" stopIfTrue="1" operator="equal">
      <formula>"J"</formula>
    </cfRule>
    <cfRule type="cellIs" dxfId="24" priority="51" stopIfTrue="1" operator="equal">
      <formula>"K"</formula>
    </cfRule>
    <cfRule type="cellIs" dxfId="23" priority="52" stopIfTrue="1" operator="equal">
      <formula>"L"</formula>
    </cfRule>
  </conditionalFormatting>
  <conditionalFormatting sqref="K10:K13">
    <cfRule type="cellIs" dxfId="22" priority="47" stopIfTrue="1" operator="equal">
      <formula>"L"</formula>
    </cfRule>
    <cfRule type="cellIs" dxfId="21" priority="48" stopIfTrue="1" operator="equal">
      <formula>"K"</formula>
    </cfRule>
    <cfRule type="cellIs" dxfId="20" priority="49" stopIfTrue="1" operator="equal">
      <formula>"J"</formula>
    </cfRule>
  </conditionalFormatting>
  <conditionalFormatting sqref="T19:U19 T22:U24 T26:U26">
    <cfRule type="expression" dxfId="19" priority="45" stopIfTrue="1">
      <formula>$V19=0</formula>
    </cfRule>
    <cfRule type="expression" dxfId="18" priority="46" stopIfTrue="1">
      <formula>$R19=""</formula>
    </cfRule>
  </conditionalFormatting>
  <conditionalFormatting sqref="T17:U17">
    <cfRule type="expression" dxfId="17" priority="25" stopIfTrue="1">
      <formula>$V17=0</formula>
    </cfRule>
    <cfRule type="expression" dxfId="16" priority="26" stopIfTrue="1">
      <formula>$R17=""</formula>
    </cfRule>
  </conditionalFormatting>
  <conditionalFormatting sqref="T28:U28">
    <cfRule type="expression" dxfId="15" priority="17" stopIfTrue="1">
      <formula>$V28=0</formula>
    </cfRule>
    <cfRule type="expression" dxfId="14" priority="18" stopIfTrue="1">
      <formula>$R28=""</formula>
    </cfRule>
  </conditionalFormatting>
  <conditionalFormatting sqref="T29:U29">
    <cfRule type="expression" dxfId="13" priority="15" stopIfTrue="1">
      <formula>$V29=0</formula>
    </cfRule>
    <cfRule type="expression" dxfId="12" priority="16" stopIfTrue="1">
      <formula>$R29=""</formula>
    </cfRule>
  </conditionalFormatting>
  <conditionalFormatting sqref="T30:U30">
    <cfRule type="expression" dxfId="11" priority="13" stopIfTrue="1">
      <formula>$V30=0</formula>
    </cfRule>
    <cfRule type="expression" dxfId="10" priority="14" stopIfTrue="1">
      <formula>$R30=""</formula>
    </cfRule>
  </conditionalFormatting>
  <conditionalFormatting sqref="T25:U25">
    <cfRule type="expression" dxfId="9" priority="3" stopIfTrue="1">
      <formula>$V25=0</formula>
    </cfRule>
    <cfRule type="expression" dxfId="8" priority="4" stopIfTrue="1">
      <formula>$R25=""</formula>
    </cfRule>
  </conditionalFormatting>
  <conditionalFormatting sqref="T20:U20">
    <cfRule type="expression" dxfId="7" priority="9" stopIfTrue="1">
      <formula>$V20=0</formula>
    </cfRule>
    <cfRule type="expression" dxfId="6" priority="10" stopIfTrue="1">
      <formula>$R20=""</formula>
    </cfRule>
  </conditionalFormatting>
  <conditionalFormatting sqref="T18:U18">
    <cfRule type="expression" dxfId="5" priority="7" stopIfTrue="1">
      <formula>$V18=0</formula>
    </cfRule>
    <cfRule type="expression" dxfId="4" priority="8" stopIfTrue="1">
      <formula>$R18=""</formula>
    </cfRule>
  </conditionalFormatting>
  <conditionalFormatting sqref="T21:U21">
    <cfRule type="expression" dxfId="3" priority="5" stopIfTrue="1">
      <formula>$V21=0</formula>
    </cfRule>
    <cfRule type="expression" dxfId="2" priority="6" stopIfTrue="1">
      <formula>$R21=""</formula>
    </cfRule>
  </conditionalFormatting>
  <conditionalFormatting sqref="T27:U27">
    <cfRule type="expression" dxfId="1" priority="1" stopIfTrue="1">
      <formula>$V27=0</formula>
    </cfRule>
    <cfRule type="expression" dxfId="0" priority="2" stopIfTrue="1">
      <formula>$R27=""</formula>
    </cfRule>
  </conditionalFormatting>
  <dataValidations disablePrompts="1" count="1">
    <dataValidation type="list" allowBlank="1" showInputMessage="1" showErrorMessage="1" sqref="P2:S6 JL2:JO6 TH2:TK6 ADD2:ADG6 AMZ2:ANC6 AWV2:AWY6 BGR2:BGU6 BQN2:BQQ6 CAJ2:CAM6 CKF2:CKI6 CUB2:CUE6 DDX2:DEA6 DNT2:DNW6 DXP2:DXS6 EHL2:EHO6 ERH2:ERK6 FBD2:FBG6 FKZ2:FLC6 FUV2:FUY6 GER2:GEU6 GON2:GOQ6 GYJ2:GYM6 HIF2:HII6 HSB2:HSE6 IBX2:ICA6 ILT2:ILW6 IVP2:IVS6 JFL2:JFO6 JPH2:JPK6 JZD2:JZG6 KIZ2:KJC6 KSV2:KSY6 LCR2:LCU6 LMN2:LMQ6 LWJ2:LWM6 MGF2:MGI6 MQB2:MQE6 MZX2:NAA6 NJT2:NJW6 NTP2:NTS6 ODL2:ODO6 ONH2:ONK6 OXD2:OXG6 PGZ2:PHC6 PQV2:PQY6 QAR2:QAU6 QKN2:QKQ6 QUJ2:QUM6 REF2:REI6 ROB2:ROE6 RXX2:RYA6 SHT2:SHW6 SRP2:SRS6 TBL2:TBO6 TLH2:TLK6 TVD2:TVG6 UEZ2:UFC6 UOV2:UOY6 UYR2:UYU6 VIN2:VIQ6 VSJ2:VSM6 WCF2:WCI6 WMB2:WME6 WVX2:WWA6 P65545:S65549 JL65544:JO65548 TH65544:TK65548 ADD65544:ADG65548 AMZ65544:ANC65548 AWV65544:AWY65548 BGR65544:BGU65548 BQN65544:BQQ65548 CAJ65544:CAM65548 CKF65544:CKI65548 CUB65544:CUE65548 DDX65544:DEA65548 DNT65544:DNW65548 DXP65544:DXS65548 EHL65544:EHO65548 ERH65544:ERK65548 FBD65544:FBG65548 FKZ65544:FLC65548 FUV65544:FUY65548 GER65544:GEU65548 GON65544:GOQ65548 GYJ65544:GYM65548 HIF65544:HII65548 HSB65544:HSE65548 IBX65544:ICA65548 ILT65544:ILW65548 IVP65544:IVS65548 JFL65544:JFO65548 JPH65544:JPK65548 JZD65544:JZG65548 KIZ65544:KJC65548 KSV65544:KSY65548 LCR65544:LCU65548 LMN65544:LMQ65548 LWJ65544:LWM65548 MGF65544:MGI65548 MQB65544:MQE65548 MZX65544:NAA65548 NJT65544:NJW65548 NTP65544:NTS65548 ODL65544:ODO65548 ONH65544:ONK65548 OXD65544:OXG65548 PGZ65544:PHC65548 PQV65544:PQY65548 QAR65544:QAU65548 QKN65544:QKQ65548 QUJ65544:QUM65548 REF65544:REI65548 ROB65544:ROE65548 RXX65544:RYA65548 SHT65544:SHW65548 SRP65544:SRS65548 TBL65544:TBO65548 TLH65544:TLK65548 TVD65544:TVG65548 UEZ65544:UFC65548 UOV65544:UOY65548 UYR65544:UYU65548 VIN65544:VIQ65548 VSJ65544:VSM65548 WCF65544:WCI65548 WMB65544:WME65548 WVX65544:WWA65548 P131081:S131085 JL131080:JO131084 TH131080:TK131084 ADD131080:ADG131084 AMZ131080:ANC131084 AWV131080:AWY131084 BGR131080:BGU131084 BQN131080:BQQ131084 CAJ131080:CAM131084 CKF131080:CKI131084 CUB131080:CUE131084 DDX131080:DEA131084 DNT131080:DNW131084 DXP131080:DXS131084 EHL131080:EHO131084 ERH131080:ERK131084 FBD131080:FBG131084 FKZ131080:FLC131084 FUV131080:FUY131084 GER131080:GEU131084 GON131080:GOQ131084 GYJ131080:GYM131084 HIF131080:HII131084 HSB131080:HSE131084 IBX131080:ICA131084 ILT131080:ILW131084 IVP131080:IVS131084 JFL131080:JFO131084 JPH131080:JPK131084 JZD131080:JZG131084 KIZ131080:KJC131084 KSV131080:KSY131084 LCR131080:LCU131084 LMN131080:LMQ131084 LWJ131080:LWM131084 MGF131080:MGI131084 MQB131080:MQE131084 MZX131080:NAA131084 NJT131080:NJW131084 NTP131080:NTS131084 ODL131080:ODO131084 ONH131080:ONK131084 OXD131080:OXG131084 PGZ131080:PHC131084 PQV131080:PQY131084 QAR131080:QAU131084 QKN131080:QKQ131084 QUJ131080:QUM131084 REF131080:REI131084 ROB131080:ROE131084 RXX131080:RYA131084 SHT131080:SHW131084 SRP131080:SRS131084 TBL131080:TBO131084 TLH131080:TLK131084 TVD131080:TVG131084 UEZ131080:UFC131084 UOV131080:UOY131084 UYR131080:UYU131084 VIN131080:VIQ131084 VSJ131080:VSM131084 WCF131080:WCI131084 WMB131080:WME131084 WVX131080:WWA131084 P196617:S196621 JL196616:JO196620 TH196616:TK196620 ADD196616:ADG196620 AMZ196616:ANC196620 AWV196616:AWY196620 BGR196616:BGU196620 BQN196616:BQQ196620 CAJ196616:CAM196620 CKF196616:CKI196620 CUB196616:CUE196620 DDX196616:DEA196620 DNT196616:DNW196620 DXP196616:DXS196620 EHL196616:EHO196620 ERH196616:ERK196620 FBD196616:FBG196620 FKZ196616:FLC196620 FUV196616:FUY196620 GER196616:GEU196620 GON196616:GOQ196620 GYJ196616:GYM196620 HIF196616:HII196620 HSB196616:HSE196620 IBX196616:ICA196620 ILT196616:ILW196620 IVP196616:IVS196620 JFL196616:JFO196620 JPH196616:JPK196620 JZD196616:JZG196620 KIZ196616:KJC196620 KSV196616:KSY196620 LCR196616:LCU196620 LMN196616:LMQ196620 LWJ196616:LWM196620 MGF196616:MGI196620 MQB196616:MQE196620 MZX196616:NAA196620 NJT196616:NJW196620 NTP196616:NTS196620 ODL196616:ODO196620 ONH196616:ONK196620 OXD196616:OXG196620 PGZ196616:PHC196620 PQV196616:PQY196620 QAR196616:QAU196620 QKN196616:QKQ196620 QUJ196616:QUM196620 REF196616:REI196620 ROB196616:ROE196620 RXX196616:RYA196620 SHT196616:SHW196620 SRP196616:SRS196620 TBL196616:TBO196620 TLH196616:TLK196620 TVD196616:TVG196620 UEZ196616:UFC196620 UOV196616:UOY196620 UYR196616:UYU196620 VIN196616:VIQ196620 VSJ196616:VSM196620 WCF196616:WCI196620 WMB196616:WME196620 WVX196616:WWA196620 P262153:S262157 JL262152:JO262156 TH262152:TK262156 ADD262152:ADG262156 AMZ262152:ANC262156 AWV262152:AWY262156 BGR262152:BGU262156 BQN262152:BQQ262156 CAJ262152:CAM262156 CKF262152:CKI262156 CUB262152:CUE262156 DDX262152:DEA262156 DNT262152:DNW262156 DXP262152:DXS262156 EHL262152:EHO262156 ERH262152:ERK262156 FBD262152:FBG262156 FKZ262152:FLC262156 FUV262152:FUY262156 GER262152:GEU262156 GON262152:GOQ262156 GYJ262152:GYM262156 HIF262152:HII262156 HSB262152:HSE262156 IBX262152:ICA262156 ILT262152:ILW262156 IVP262152:IVS262156 JFL262152:JFO262156 JPH262152:JPK262156 JZD262152:JZG262156 KIZ262152:KJC262156 KSV262152:KSY262156 LCR262152:LCU262156 LMN262152:LMQ262156 LWJ262152:LWM262156 MGF262152:MGI262156 MQB262152:MQE262156 MZX262152:NAA262156 NJT262152:NJW262156 NTP262152:NTS262156 ODL262152:ODO262156 ONH262152:ONK262156 OXD262152:OXG262156 PGZ262152:PHC262156 PQV262152:PQY262156 QAR262152:QAU262156 QKN262152:QKQ262156 QUJ262152:QUM262156 REF262152:REI262156 ROB262152:ROE262156 RXX262152:RYA262156 SHT262152:SHW262156 SRP262152:SRS262156 TBL262152:TBO262156 TLH262152:TLK262156 TVD262152:TVG262156 UEZ262152:UFC262156 UOV262152:UOY262156 UYR262152:UYU262156 VIN262152:VIQ262156 VSJ262152:VSM262156 WCF262152:WCI262156 WMB262152:WME262156 WVX262152:WWA262156 P327689:S327693 JL327688:JO327692 TH327688:TK327692 ADD327688:ADG327692 AMZ327688:ANC327692 AWV327688:AWY327692 BGR327688:BGU327692 BQN327688:BQQ327692 CAJ327688:CAM327692 CKF327688:CKI327692 CUB327688:CUE327692 DDX327688:DEA327692 DNT327688:DNW327692 DXP327688:DXS327692 EHL327688:EHO327692 ERH327688:ERK327692 FBD327688:FBG327692 FKZ327688:FLC327692 FUV327688:FUY327692 GER327688:GEU327692 GON327688:GOQ327692 GYJ327688:GYM327692 HIF327688:HII327692 HSB327688:HSE327692 IBX327688:ICA327692 ILT327688:ILW327692 IVP327688:IVS327692 JFL327688:JFO327692 JPH327688:JPK327692 JZD327688:JZG327692 KIZ327688:KJC327692 KSV327688:KSY327692 LCR327688:LCU327692 LMN327688:LMQ327692 LWJ327688:LWM327692 MGF327688:MGI327692 MQB327688:MQE327692 MZX327688:NAA327692 NJT327688:NJW327692 NTP327688:NTS327692 ODL327688:ODO327692 ONH327688:ONK327692 OXD327688:OXG327692 PGZ327688:PHC327692 PQV327688:PQY327692 QAR327688:QAU327692 QKN327688:QKQ327692 QUJ327688:QUM327692 REF327688:REI327692 ROB327688:ROE327692 RXX327688:RYA327692 SHT327688:SHW327692 SRP327688:SRS327692 TBL327688:TBO327692 TLH327688:TLK327692 TVD327688:TVG327692 UEZ327688:UFC327692 UOV327688:UOY327692 UYR327688:UYU327692 VIN327688:VIQ327692 VSJ327688:VSM327692 WCF327688:WCI327692 WMB327688:WME327692 WVX327688:WWA327692 P393225:S393229 JL393224:JO393228 TH393224:TK393228 ADD393224:ADG393228 AMZ393224:ANC393228 AWV393224:AWY393228 BGR393224:BGU393228 BQN393224:BQQ393228 CAJ393224:CAM393228 CKF393224:CKI393228 CUB393224:CUE393228 DDX393224:DEA393228 DNT393224:DNW393228 DXP393224:DXS393228 EHL393224:EHO393228 ERH393224:ERK393228 FBD393224:FBG393228 FKZ393224:FLC393228 FUV393224:FUY393228 GER393224:GEU393228 GON393224:GOQ393228 GYJ393224:GYM393228 HIF393224:HII393228 HSB393224:HSE393228 IBX393224:ICA393228 ILT393224:ILW393228 IVP393224:IVS393228 JFL393224:JFO393228 JPH393224:JPK393228 JZD393224:JZG393228 KIZ393224:KJC393228 KSV393224:KSY393228 LCR393224:LCU393228 LMN393224:LMQ393228 LWJ393224:LWM393228 MGF393224:MGI393228 MQB393224:MQE393228 MZX393224:NAA393228 NJT393224:NJW393228 NTP393224:NTS393228 ODL393224:ODO393228 ONH393224:ONK393228 OXD393224:OXG393228 PGZ393224:PHC393228 PQV393224:PQY393228 QAR393224:QAU393228 QKN393224:QKQ393228 QUJ393224:QUM393228 REF393224:REI393228 ROB393224:ROE393228 RXX393224:RYA393228 SHT393224:SHW393228 SRP393224:SRS393228 TBL393224:TBO393228 TLH393224:TLK393228 TVD393224:TVG393228 UEZ393224:UFC393228 UOV393224:UOY393228 UYR393224:UYU393228 VIN393224:VIQ393228 VSJ393224:VSM393228 WCF393224:WCI393228 WMB393224:WME393228 WVX393224:WWA393228 P458761:S458765 JL458760:JO458764 TH458760:TK458764 ADD458760:ADG458764 AMZ458760:ANC458764 AWV458760:AWY458764 BGR458760:BGU458764 BQN458760:BQQ458764 CAJ458760:CAM458764 CKF458760:CKI458764 CUB458760:CUE458764 DDX458760:DEA458764 DNT458760:DNW458764 DXP458760:DXS458764 EHL458760:EHO458764 ERH458760:ERK458764 FBD458760:FBG458764 FKZ458760:FLC458764 FUV458760:FUY458764 GER458760:GEU458764 GON458760:GOQ458764 GYJ458760:GYM458764 HIF458760:HII458764 HSB458760:HSE458764 IBX458760:ICA458764 ILT458760:ILW458764 IVP458760:IVS458764 JFL458760:JFO458764 JPH458760:JPK458764 JZD458760:JZG458764 KIZ458760:KJC458764 KSV458760:KSY458764 LCR458760:LCU458764 LMN458760:LMQ458764 LWJ458760:LWM458764 MGF458760:MGI458764 MQB458760:MQE458764 MZX458760:NAA458764 NJT458760:NJW458764 NTP458760:NTS458764 ODL458760:ODO458764 ONH458760:ONK458764 OXD458760:OXG458764 PGZ458760:PHC458764 PQV458760:PQY458764 QAR458760:QAU458764 QKN458760:QKQ458764 QUJ458760:QUM458764 REF458760:REI458764 ROB458760:ROE458764 RXX458760:RYA458764 SHT458760:SHW458764 SRP458760:SRS458764 TBL458760:TBO458764 TLH458760:TLK458764 TVD458760:TVG458764 UEZ458760:UFC458764 UOV458760:UOY458764 UYR458760:UYU458764 VIN458760:VIQ458764 VSJ458760:VSM458764 WCF458760:WCI458764 WMB458760:WME458764 WVX458760:WWA458764 P524297:S524301 JL524296:JO524300 TH524296:TK524300 ADD524296:ADG524300 AMZ524296:ANC524300 AWV524296:AWY524300 BGR524296:BGU524300 BQN524296:BQQ524300 CAJ524296:CAM524300 CKF524296:CKI524300 CUB524296:CUE524300 DDX524296:DEA524300 DNT524296:DNW524300 DXP524296:DXS524300 EHL524296:EHO524300 ERH524296:ERK524300 FBD524296:FBG524300 FKZ524296:FLC524300 FUV524296:FUY524300 GER524296:GEU524300 GON524296:GOQ524300 GYJ524296:GYM524300 HIF524296:HII524300 HSB524296:HSE524300 IBX524296:ICA524300 ILT524296:ILW524300 IVP524296:IVS524300 JFL524296:JFO524300 JPH524296:JPK524300 JZD524296:JZG524300 KIZ524296:KJC524300 KSV524296:KSY524300 LCR524296:LCU524300 LMN524296:LMQ524300 LWJ524296:LWM524300 MGF524296:MGI524300 MQB524296:MQE524300 MZX524296:NAA524300 NJT524296:NJW524300 NTP524296:NTS524300 ODL524296:ODO524300 ONH524296:ONK524300 OXD524296:OXG524300 PGZ524296:PHC524300 PQV524296:PQY524300 QAR524296:QAU524300 QKN524296:QKQ524300 QUJ524296:QUM524300 REF524296:REI524300 ROB524296:ROE524300 RXX524296:RYA524300 SHT524296:SHW524300 SRP524296:SRS524300 TBL524296:TBO524300 TLH524296:TLK524300 TVD524296:TVG524300 UEZ524296:UFC524300 UOV524296:UOY524300 UYR524296:UYU524300 VIN524296:VIQ524300 VSJ524296:VSM524300 WCF524296:WCI524300 WMB524296:WME524300 WVX524296:WWA524300 P589833:S589837 JL589832:JO589836 TH589832:TK589836 ADD589832:ADG589836 AMZ589832:ANC589836 AWV589832:AWY589836 BGR589832:BGU589836 BQN589832:BQQ589836 CAJ589832:CAM589836 CKF589832:CKI589836 CUB589832:CUE589836 DDX589832:DEA589836 DNT589832:DNW589836 DXP589832:DXS589836 EHL589832:EHO589836 ERH589832:ERK589836 FBD589832:FBG589836 FKZ589832:FLC589836 FUV589832:FUY589836 GER589832:GEU589836 GON589832:GOQ589836 GYJ589832:GYM589836 HIF589832:HII589836 HSB589832:HSE589836 IBX589832:ICA589836 ILT589832:ILW589836 IVP589832:IVS589836 JFL589832:JFO589836 JPH589832:JPK589836 JZD589832:JZG589836 KIZ589832:KJC589836 KSV589832:KSY589836 LCR589832:LCU589836 LMN589832:LMQ589836 LWJ589832:LWM589836 MGF589832:MGI589836 MQB589832:MQE589836 MZX589832:NAA589836 NJT589832:NJW589836 NTP589832:NTS589836 ODL589832:ODO589836 ONH589832:ONK589836 OXD589832:OXG589836 PGZ589832:PHC589836 PQV589832:PQY589836 QAR589832:QAU589836 QKN589832:QKQ589836 QUJ589832:QUM589836 REF589832:REI589836 ROB589832:ROE589836 RXX589832:RYA589836 SHT589832:SHW589836 SRP589832:SRS589836 TBL589832:TBO589836 TLH589832:TLK589836 TVD589832:TVG589836 UEZ589832:UFC589836 UOV589832:UOY589836 UYR589832:UYU589836 VIN589832:VIQ589836 VSJ589832:VSM589836 WCF589832:WCI589836 WMB589832:WME589836 WVX589832:WWA589836 P655369:S655373 JL655368:JO655372 TH655368:TK655372 ADD655368:ADG655372 AMZ655368:ANC655372 AWV655368:AWY655372 BGR655368:BGU655372 BQN655368:BQQ655372 CAJ655368:CAM655372 CKF655368:CKI655372 CUB655368:CUE655372 DDX655368:DEA655372 DNT655368:DNW655372 DXP655368:DXS655372 EHL655368:EHO655372 ERH655368:ERK655372 FBD655368:FBG655372 FKZ655368:FLC655372 FUV655368:FUY655372 GER655368:GEU655372 GON655368:GOQ655372 GYJ655368:GYM655372 HIF655368:HII655372 HSB655368:HSE655372 IBX655368:ICA655372 ILT655368:ILW655372 IVP655368:IVS655372 JFL655368:JFO655372 JPH655368:JPK655372 JZD655368:JZG655372 KIZ655368:KJC655372 KSV655368:KSY655372 LCR655368:LCU655372 LMN655368:LMQ655372 LWJ655368:LWM655372 MGF655368:MGI655372 MQB655368:MQE655372 MZX655368:NAA655372 NJT655368:NJW655372 NTP655368:NTS655372 ODL655368:ODO655372 ONH655368:ONK655372 OXD655368:OXG655372 PGZ655368:PHC655372 PQV655368:PQY655372 QAR655368:QAU655372 QKN655368:QKQ655372 QUJ655368:QUM655372 REF655368:REI655372 ROB655368:ROE655372 RXX655368:RYA655372 SHT655368:SHW655372 SRP655368:SRS655372 TBL655368:TBO655372 TLH655368:TLK655372 TVD655368:TVG655372 UEZ655368:UFC655372 UOV655368:UOY655372 UYR655368:UYU655372 VIN655368:VIQ655372 VSJ655368:VSM655372 WCF655368:WCI655372 WMB655368:WME655372 WVX655368:WWA655372 P720905:S720909 JL720904:JO720908 TH720904:TK720908 ADD720904:ADG720908 AMZ720904:ANC720908 AWV720904:AWY720908 BGR720904:BGU720908 BQN720904:BQQ720908 CAJ720904:CAM720908 CKF720904:CKI720908 CUB720904:CUE720908 DDX720904:DEA720908 DNT720904:DNW720908 DXP720904:DXS720908 EHL720904:EHO720908 ERH720904:ERK720908 FBD720904:FBG720908 FKZ720904:FLC720908 FUV720904:FUY720908 GER720904:GEU720908 GON720904:GOQ720908 GYJ720904:GYM720908 HIF720904:HII720908 HSB720904:HSE720908 IBX720904:ICA720908 ILT720904:ILW720908 IVP720904:IVS720908 JFL720904:JFO720908 JPH720904:JPK720908 JZD720904:JZG720908 KIZ720904:KJC720908 KSV720904:KSY720908 LCR720904:LCU720908 LMN720904:LMQ720908 LWJ720904:LWM720908 MGF720904:MGI720908 MQB720904:MQE720908 MZX720904:NAA720908 NJT720904:NJW720908 NTP720904:NTS720908 ODL720904:ODO720908 ONH720904:ONK720908 OXD720904:OXG720908 PGZ720904:PHC720908 PQV720904:PQY720908 QAR720904:QAU720908 QKN720904:QKQ720908 QUJ720904:QUM720908 REF720904:REI720908 ROB720904:ROE720908 RXX720904:RYA720908 SHT720904:SHW720908 SRP720904:SRS720908 TBL720904:TBO720908 TLH720904:TLK720908 TVD720904:TVG720908 UEZ720904:UFC720908 UOV720904:UOY720908 UYR720904:UYU720908 VIN720904:VIQ720908 VSJ720904:VSM720908 WCF720904:WCI720908 WMB720904:WME720908 WVX720904:WWA720908 P786441:S786445 JL786440:JO786444 TH786440:TK786444 ADD786440:ADG786444 AMZ786440:ANC786444 AWV786440:AWY786444 BGR786440:BGU786444 BQN786440:BQQ786444 CAJ786440:CAM786444 CKF786440:CKI786444 CUB786440:CUE786444 DDX786440:DEA786444 DNT786440:DNW786444 DXP786440:DXS786444 EHL786440:EHO786444 ERH786440:ERK786444 FBD786440:FBG786444 FKZ786440:FLC786444 FUV786440:FUY786444 GER786440:GEU786444 GON786440:GOQ786444 GYJ786440:GYM786444 HIF786440:HII786444 HSB786440:HSE786444 IBX786440:ICA786444 ILT786440:ILW786444 IVP786440:IVS786444 JFL786440:JFO786444 JPH786440:JPK786444 JZD786440:JZG786444 KIZ786440:KJC786444 KSV786440:KSY786444 LCR786440:LCU786444 LMN786440:LMQ786444 LWJ786440:LWM786444 MGF786440:MGI786444 MQB786440:MQE786444 MZX786440:NAA786444 NJT786440:NJW786444 NTP786440:NTS786444 ODL786440:ODO786444 ONH786440:ONK786444 OXD786440:OXG786444 PGZ786440:PHC786444 PQV786440:PQY786444 QAR786440:QAU786444 QKN786440:QKQ786444 QUJ786440:QUM786444 REF786440:REI786444 ROB786440:ROE786444 RXX786440:RYA786444 SHT786440:SHW786444 SRP786440:SRS786444 TBL786440:TBO786444 TLH786440:TLK786444 TVD786440:TVG786444 UEZ786440:UFC786444 UOV786440:UOY786444 UYR786440:UYU786444 VIN786440:VIQ786444 VSJ786440:VSM786444 WCF786440:WCI786444 WMB786440:WME786444 WVX786440:WWA786444 P851977:S851981 JL851976:JO851980 TH851976:TK851980 ADD851976:ADG851980 AMZ851976:ANC851980 AWV851976:AWY851980 BGR851976:BGU851980 BQN851976:BQQ851980 CAJ851976:CAM851980 CKF851976:CKI851980 CUB851976:CUE851980 DDX851976:DEA851980 DNT851976:DNW851980 DXP851976:DXS851980 EHL851976:EHO851980 ERH851976:ERK851980 FBD851976:FBG851980 FKZ851976:FLC851980 FUV851976:FUY851980 GER851976:GEU851980 GON851976:GOQ851980 GYJ851976:GYM851980 HIF851976:HII851980 HSB851976:HSE851980 IBX851976:ICA851980 ILT851976:ILW851980 IVP851976:IVS851980 JFL851976:JFO851980 JPH851976:JPK851980 JZD851976:JZG851980 KIZ851976:KJC851980 KSV851976:KSY851980 LCR851976:LCU851980 LMN851976:LMQ851980 LWJ851976:LWM851980 MGF851976:MGI851980 MQB851976:MQE851980 MZX851976:NAA851980 NJT851976:NJW851980 NTP851976:NTS851980 ODL851976:ODO851980 ONH851976:ONK851980 OXD851976:OXG851980 PGZ851976:PHC851980 PQV851976:PQY851980 QAR851976:QAU851980 QKN851976:QKQ851980 QUJ851976:QUM851980 REF851976:REI851980 ROB851976:ROE851980 RXX851976:RYA851980 SHT851976:SHW851980 SRP851976:SRS851980 TBL851976:TBO851980 TLH851976:TLK851980 TVD851976:TVG851980 UEZ851976:UFC851980 UOV851976:UOY851980 UYR851976:UYU851980 VIN851976:VIQ851980 VSJ851976:VSM851980 WCF851976:WCI851980 WMB851976:WME851980 WVX851976:WWA851980 P917513:S917517 JL917512:JO917516 TH917512:TK917516 ADD917512:ADG917516 AMZ917512:ANC917516 AWV917512:AWY917516 BGR917512:BGU917516 BQN917512:BQQ917516 CAJ917512:CAM917516 CKF917512:CKI917516 CUB917512:CUE917516 DDX917512:DEA917516 DNT917512:DNW917516 DXP917512:DXS917516 EHL917512:EHO917516 ERH917512:ERK917516 FBD917512:FBG917516 FKZ917512:FLC917516 FUV917512:FUY917516 GER917512:GEU917516 GON917512:GOQ917516 GYJ917512:GYM917516 HIF917512:HII917516 HSB917512:HSE917516 IBX917512:ICA917516 ILT917512:ILW917516 IVP917512:IVS917516 JFL917512:JFO917516 JPH917512:JPK917516 JZD917512:JZG917516 KIZ917512:KJC917516 KSV917512:KSY917516 LCR917512:LCU917516 LMN917512:LMQ917516 LWJ917512:LWM917516 MGF917512:MGI917516 MQB917512:MQE917516 MZX917512:NAA917516 NJT917512:NJW917516 NTP917512:NTS917516 ODL917512:ODO917516 ONH917512:ONK917516 OXD917512:OXG917516 PGZ917512:PHC917516 PQV917512:PQY917516 QAR917512:QAU917516 QKN917512:QKQ917516 QUJ917512:QUM917516 REF917512:REI917516 ROB917512:ROE917516 RXX917512:RYA917516 SHT917512:SHW917516 SRP917512:SRS917516 TBL917512:TBO917516 TLH917512:TLK917516 TVD917512:TVG917516 UEZ917512:UFC917516 UOV917512:UOY917516 UYR917512:UYU917516 VIN917512:VIQ917516 VSJ917512:VSM917516 WCF917512:WCI917516 WMB917512:WME917516 WVX917512:WWA917516 P983049:S983053 JL983048:JO983052 TH983048:TK983052 ADD983048:ADG983052 AMZ983048:ANC983052 AWV983048:AWY983052 BGR983048:BGU983052 BQN983048:BQQ983052 CAJ983048:CAM983052 CKF983048:CKI983052 CUB983048:CUE983052 DDX983048:DEA983052 DNT983048:DNW983052 DXP983048:DXS983052 EHL983048:EHO983052 ERH983048:ERK983052 FBD983048:FBG983052 FKZ983048:FLC983052 FUV983048:FUY983052 GER983048:GEU983052 GON983048:GOQ983052 GYJ983048:GYM983052 HIF983048:HII983052 HSB983048:HSE983052 IBX983048:ICA983052 ILT983048:ILW983052 IVP983048:IVS983052 JFL983048:JFO983052 JPH983048:JPK983052 JZD983048:JZG983052 KIZ983048:KJC983052 KSV983048:KSY983052 LCR983048:LCU983052 LMN983048:LMQ983052 LWJ983048:LWM983052 MGF983048:MGI983052 MQB983048:MQE983052 MZX983048:NAA983052 NJT983048:NJW983052 NTP983048:NTS983052 ODL983048:ODO983052 ONH983048:ONK983052 OXD983048:OXG983052 PGZ983048:PHC983052 PQV983048:PQY983052 QAR983048:QAU983052 QKN983048:QKQ983052 QUJ983048:QUM983052 REF983048:REI983052 ROB983048:ROE983052 RXX983048:RYA983052 SHT983048:SHW983052 SRP983048:SRS983052 TBL983048:TBO983052 TLH983048:TLK983052 TVD983048:TVG983052 UEZ983048:UFC983052 UOV983048:UOY983052 UYR983048:UYU983052 VIN983048:VIQ983052 VSJ983048:VSM983052 WCF983048:WCI983052 WMB983048:WME983052 WVX983048:WWA983052">
      <formula1>"Janvier,Février,Mars,Avril,Mai,Juin,Juillet,Août,Septembre,Octobre,Novembre,Décembre"</formula1>
    </dataValidation>
  </dataValidations>
  <pageMargins left="0.7" right="0.7" top="0.75" bottom="0.75" header="0.3" footer="0.3"/>
  <pageSetup paperSize="8" scale="71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Table 1</vt:lpstr>
      <vt:lpstr>Table 2</vt:lpstr>
      <vt:lpstr>Table 3</vt:lpstr>
      <vt:lpstr>Synthèse mensuelle</vt:lpstr>
      <vt:lpstr>'Synthèse mensuelle'!Zone_d_impression</vt:lpstr>
      <vt:lpstr>'Table 1'!Zone_d_impression</vt:lpstr>
      <vt:lpstr>'Table 2'!Zone_d_impression</vt:lpstr>
      <vt:lpstr>'Table 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SNCF</dc:title>
  <dc:subject>E2MT</dc:subject>
  <dc:creator>QUADRIM Conseils</dc:creator>
  <cp:lastModifiedBy>Laurent.Herbaut</cp:lastModifiedBy>
  <cp:lastPrinted>2025-04-07T14:08:15Z</cp:lastPrinted>
  <dcterms:created xsi:type="dcterms:W3CDTF">2021-05-24T14:02:31Z</dcterms:created>
  <dcterms:modified xsi:type="dcterms:W3CDTF">2025-08-12T13:22:03Z</dcterms:modified>
</cp:coreProperties>
</file>